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13_ncr:1_{F1A23075-5294-4E3E-BEB5-8D78A1D1C01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1" r:id="rId1"/>
    <sheet name="EC" sheetId="2" r:id="rId2"/>
    <sheet name="FS" sheetId="3" r:id="rId3"/>
    <sheet name="GP" sheetId="4" r:id="rId4"/>
    <sheet name="KZN" sheetId="5" r:id="rId5"/>
    <sheet name="LP" sheetId="6" r:id="rId6"/>
    <sheet name="MP" sheetId="7" r:id="rId7"/>
    <sheet name="NW" sheetId="8" r:id="rId8"/>
    <sheet name="NC" sheetId="9" r:id="rId9"/>
    <sheet name="WC" sheetId="10" r:id="rId10"/>
  </sheets>
  <definedNames>
    <definedName name="_xlnm.Print_Area" localSheetId="1">EC!$A$1:$X$78</definedName>
    <definedName name="_xlnm.Print_Area" localSheetId="2">FS!$A$1:$X$78</definedName>
    <definedName name="_xlnm.Print_Area" localSheetId="3">GP!$A$1:$X$78</definedName>
    <definedName name="_xlnm.Print_Area" localSheetId="4">KZN!$A$1:$X$78</definedName>
    <definedName name="_xlnm.Print_Area" localSheetId="5">LP!$A$1:$X$78</definedName>
    <definedName name="_xlnm.Print_Area" localSheetId="6">MP!$A$1:$X$78</definedName>
    <definedName name="_xlnm.Print_Area" localSheetId="8">NC!$A$1:$X$78</definedName>
    <definedName name="_xlnm.Print_Area" localSheetId="7">NW!$A$1:$X$78</definedName>
    <definedName name="_xlnm.Print_Area" localSheetId="0">Summary!$A$1:$X$78</definedName>
    <definedName name="_xlnm.Print_Area" localSheetId="9">WC!$A$1:$X$78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" l="1"/>
  <c r="B8" i="10" s="1"/>
  <c r="C9" i="10"/>
  <c r="C8" i="10" s="1"/>
  <c r="D9" i="10"/>
  <c r="D8" i="10" s="1"/>
  <c r="F9" i="10"/>
  <c r="F8" i="10" s="1"/>
  <c r="G9" i="10"/>
  <c r="G8" i="10" s="1"/>
  <c r="H9" i="10"/>
  <c r="H8" i="10" s="1"/>
  <c r="I9" i="10"/>
  <c r="I8" i="10" s="1"/>
  <c r="J9" i="10"/>
  <c r="J8" i="10" s="1"/>
  <c r="K9" i="10"/>
  <c r="K8" i="10" s="1"/>
  <c r="L9" i="10"/>
  <c r="L8" i="10" s="1"/>
  <c r="M9" i="10"/>
  <c r="M8" i="10" s="1"/>
  <c r="N9" i="10"/>
  <c r="N8" i="10" s="1"/>
  <c r="O9" i="10"/>
  <c r="O8" i="10" s="1"/>
  <c r="R9" i="10"/>
  <c r="S9" i="10"/>
  <c r="V9" i="10"/>
  <c r="V8" i="10" s="1"/>
  <c r="W9" i="10"/>
  <c r="W8" i="10" s="1"/>
  <c r="E10" i="10"/>
  <c r="E9" i="10" s="1"/>
  <c r="P10" i="10"/>
  <c r="P9" i="10" s="1"/>
  <c r="P8" i="10" s="1"/>
  <c r="Q10" i="10"/>
  <c r="Q9" i="10" s="1"/>
  <c r="R10" i="10"/>
  <c r="S10" i="10"/>
  <c r="T10" i="10"/>
  <c r="U10" i="10"/>
  <c r="E11" i="10"/>
  <c r="P11" i="10"/>
  <c r="Q11" i="10"/>
  <c r="R11" i="10"/>
  <c r="S11" i="10"/>
  <c r="T11" i="10"/>
  <c r="U11" i="10"/>
  <c r="E12" i="10"/>
  <c r="P12" i="10"/>
  <c r="Q12" i="10"/>
  <c r="R12" i="10"/>
  <c r="S12" i="10"/>
  <c r="T12" i="10"/>
  <c r="U12" i="10"/>
  <c r="E13" i="10"/>
  <c r="P13" i="10"/>
  <c r="Q13" i="10"/>
  <c r="R13" i="10"/>
  <c r="S13" i="10"/>
  <c r="T13" i="10"/>
  <c r="U13" i="10"/>
  <c r="E14" i="10"/>
  <c r="P14" i="10"/>
  <c r="Q14" i="10"/>
  <c r="R14" i="10"/>
  <c r="S14" i="10"/>
  <c r="T14" i="10"/>
  <c r="U14" i="10"/>
  <c r="E15" i="10"/>
  <c r="P15" i="10"/>
  <c r="Q15" i="10"/>
  <c r="R15" i="10"/>
  <c r="S15" i="10"/>
  <c r="T15" i="10"/>
  <c r="U15" i="10"/>
  <c r="E16" i="10"/>
  <c r="P16" i="10"/>
  <c r="Q16" i="10"/>
  <c r="R16" i="10"/>
  <c r="S16" i="10"/>
  <c r="T16" i="10"/>
  <c r="U16" i="10"/>
  <c r="E17" i="10"/>
  <c r="P17" i="10"/>
  <c r="Q17" i="10"/>
  <c r="R17" i="10"/>
  <c r="S17" i="10"/>
  <c r="T17" i="10"/>
  <c r="U17" i="10"/>
  <c r="E18" i="10"/>
  <c r="P18" i="10"/>
  <c r="Q18" i="10"/>
  <c r="R18" i="10"/>
  <c r="S18" i="10"/>
  <c r="T18" i="10"/>
  <c r="U18" i="10"/>
  <c r="E19" i="10"/>
  <c r="P19" i="10"/>
  <c r="Q19" i="10"/>
  <c r="R19" i="10"/>
  <c r="S19" i="10"/>
  <c r="T19" i="10"/>
  <c r="U19" i="10"/>
  <c r="E20" i="10"/>
  <c r="P20" i="10"/>
  <c r="Q20" i="10"/>
  <c r="R20" i="10"/>
  <c r="S20" i="10"/>
  <c r="T20" i="10"/>
  <c r="U20" i="10"/>
  <c r="E21" i="10"/>
  <c r="P21" i="10"/>
  <c r="Q21" i="10"/>
  <c r="R21" i="10"/>
  <c r="S21" i="10"/>
  <c r="T21" i="10"/>
  <c r="U21" i="10"/>
  <c r="E22" i="10"/>
  <c r="P22" i="10"/>
  <c r="Q22" i="10"/>
  <c r="R22" i="10"/>
  <c r="S22" i="10"/>
  <c r="T22" i="10"/>
  <c r="U22" i="10"/>
  <c r="E23" i="10"/>
  <c r="P23" i="10"/>
  <c r="Q23" i="10"/>
  <c r="R23" i="10"/>
  <c r="S23" i="10"/>
  <c r="T23" i="10"/>
  <c r="U23" i="10"/>
  <c r="E24" i="10"/>
  <c r="P24" i="10"/>
  <c r="Q24" i="10"/>
  <c r="R24" i="10"/>
  <c r="S24" i="10"/>
  <c r="T24" i="10"/>
  <c r="U24" i="10"/>
  <c r="E25" i="10"/>
  <c r="P25" i="10"/>
  <c r="Q25" i="10"/>
  <c r="R25" i="10"/>
  <c r="S25" i="10"/>
  <c r="T25" i="10"/>
  <c r="U25" i="10"/>
  <c r="E26" i="10"/>
  <c r="T26" i="10" s="1"/>
  <c r="P26" i="10"/>
  <c r="Q26" i="10"/>
  <c r="R26" i="10"/>
  <c r="S26" i="10"/>
  <c r="U26" i="10"/>
  <c r="E27" i="10"/>
  <c r="P27" i="10"/>
  <c r="Q27" i="10"/>
  <c r="R27" i="10"/>
  <c r="S27" i="10"/>
  <c r="T27" i="10"/>
  <c r="U27" i="10"/>
  <c r="B28" i="10"/>
  <c r="C28" i="10"/>
  <c r="D28" i="10"/>
  <c r="F28" i="10"/>
  <c r="G28" i="10"/>
  <c r="H28" i="10"/>
  <c r="I28" i="10"/>
  <c r="J28" i="10"/>
  <c r="K28" i="10"/>
  <c r="L28" i="10"/>
  <c r="M28" i="10"/>
  <c r="N28" i="10"/>
  <c r="O28" i="10"/>
  <c r="R28" i="10"/>
  <c r="S28" i="10"/>
  <c r="V28" i="10"/>
  <c r="W28" i="10"/>
  <c r="E29" i="10"/>
  <c r="E28" i="10" s="1"/>
  <c r="P29" i="10"/>
  <c r="P28" i="10" s="1"/>
  <c r="Q29" i="10"/>
  <c r="Q28" i="10" s="1"/>
  <c r="R29" i="10"/>
  <c r="S29" i="10"/>
  <c r="T29" i="10"/>
  <c r="U29" i="10"/>
  <c r="E30" i="10"/>
  <c r="T30" i="10" s="1"/>
  <c r="P30" i="10"/>
  <c r="Q30" i="10"/>
  <c r="R30" i="10"/>
  <c r="S30" i="10"/>
  <c r="U30" i="10"/>
  <c r="E31" i="10"/>
  <c r="P31" i="10"/>
  <c r="Q31" i="10"/>
  <c r="U31" i="10" s="1"/>
  <c r="R31" i="10"/>
  <c r="S31" i="10"/>
  <c r="T31" i="10"/>
  <c r="E32" i="10"/>
  <c r="P32" i="10"/>
  <c r="Q32" i="10"/>
  <c r="R32" i="10"/>
  <c r="S32" i="10"/>
  <c r="T32" i="10"/>
  <c r="U32" i="10"/>
  <c r="E33" i="10"/>
  <c r="P33" i="10"/>
  <c r="T33" i="10" s="1"/>
  <c r="Q33" i="10"/>
  <c r="U33" i="10" s="1"/>
  <c r="R33" i="10"/>
  <c r="S33" i="10"/>
  <c r="E34" i="10"/>
  <c r="P34" i="10"/>
  <c r="Q34" i="10"/>
  <c r="R34" i="10"/>
  <c r="S34" i="10"/>
  <c r="E35" i="10"/>
  <c r="P35" i="10"/>
  <c r="Q35" i="10"/>
  <c r="R35" i="10"/>
  <c r="S35" i="10"/>
  <c r="T35" i="10"/>
  <c r="U35" i="10"/>
  <c r="E36" i="10"/>
  <c r="P36" i="10"/>
  <c r="Q36" i="10"/>
  <c r="R36" i="10"/>
  <c r="S36" i="10"/>
  <c r="T36" i="10"/>
  <c r="U36" i="10"/>
  <c r="E37" i="10"/>
  <c r="P37" i="10"/>
  <c r="Q37" i="10"/>
  <c r="R37" i="10"/>
  <c r="S37" i="10"/>
  <c r="T37" i="10"/>
  <c r="U37" i="10"/>
  <c r="E38" i="10"/>
  <c r="P38" i="10"/>
  <c r="Q38" i="10"/>
  <c r="R38" i="10"/>
  <c r="S38" i="10"/>
  <c r="T38" i="10"/>
  <c r="U38" i="10"/>
  <c r="E39" i="10"/>
  <c r="P39" i="10"/>
  <c r="Q39" i="10"/>
  <c r="R39" i="10"/>
  <c r="S39" i="10"/>
  <c r="T39" i="10"/>
  <c r="U39" i="10"/>
  <c r="E40" i="10"/>
  <c r="P40" i="10"/>
  <c r="Q40" i="10"/>
  <c r="R40" i="10"/>
  <c r="S40" i="10"/>
  <c r="T40" i="10"/>
  <c r="U40" i="10"/>
  <c r="E41" i="10"/>
  <c r="P41" i="10"/>
  <c r="Q41" i="10"/>
  <c r="R41" i="10"/>
  <c r="S41" i="10"/>
  <c r="T41" i="10"/>
  <c r="U41" i="10"/>
  <c r="E42" i="10"/>
  <c r="P42" i="10"/>
  <c r="Q42" i="10"/>
  <c r="R42" i="10"/>
  <c r="S42" i="10"/>
  <c r="T42" i="10"/>
  <c r="U42" i="10"/>
  <c r="B44" i="10"/>
  <c r="B43" i="10" s="1"/>
  <c r="C44" i="10"/>
  <c r="C43" i="10" s="1"/>
  <c r="D44" i="10"/>
  <c r="D43" i="10" s="1"/>
  <c r="F44" i="10"/>
  <c r="F43" i="10" s="1"/>
  <c r="G44" i="10"/>
  <c r="G43" i="10" s="1"/>
  <c r="H44" i="10"/>
  <c r="H43" i="10" s="1"/>
  <c r="I44" i="10"/>
  <c r="I43" i="10" s="1"/>
  <c r="J44" i="10"/>
  <c r="J43" i="10" s="1"/>
  <c r="R43" i="10" s="1"/>
  <c r="K44" i="10"/>
  <c r="K43" i="10" s="1"/>
  <c r="S43" i="10" s="1"/>
  <c r="L44" i="10"/>
  <c r="L43" i="10" s="1"/>
  <c r="M44" i="10"/>
  <c r="M43" i="10" s="1"/>
  <c r="N44" i="10"/>
  <c r="N43" i="10" s="1"/>
  <c r="O44" i="10"/>
  <c r="O43" i="10" s="1"/>
  <c r="R44" i="10"/>
  <c r="S44" i="10"/>
  <c r="V44" i="10"/>
  <c r="V43" i="10" s="1"/>
  <c r="W44" i="10"/>
  <c r="W43" i="10" s="1"/>
  <c r="E45" i="10"/>
  <c r="E44" i="10" s="1"/>
  <c r="P45" i="10"/>
  <c r="P44" i="10" s="1"/>
  <c r="Q45" i="10"/>
  <c r="Q44" i="10" s="1"/>
  <c r="Q43" i="10" s="1"/>
  <c r="R45" i="10"/>
  <c r="S45" i="10"/>
  <c r="T45" i="10"/>
  <c r="U45" i="10"/>
  <c r="E46" i="10"/>
  <c r="P46" i="10"/>
  <c r="Q46" i="10"/>
  <c r="R46" i="10"/>
  <c r="S46" i="10"/>
  <c r="T46" i="10"/>
  <c r="U46" i="10"/>
  <c r="E47" i="10"/>
  <c r="P47" i="10"/>
  <c r="Q47" i="10"/>
  <c r="R47" i="10"/>
  <c r="S47" i="10"/>
  <c r="T47" i="10"/>
  <c r="U47" i="10"/>
  <c r="E48" i="10"/>
  <c r="P48" i="10"/>
  <c r="Q48" i="10"/>
  <c r="R48" i="10"/>
  <c r="S48" i="10"/>
  <c r="T48" i="10"/>
  <c r="U48" i="10"/>
  <c r="E49" i="10"/>
  <c r="P49" i="10"/>
  <c r="Q49" i="10"/>
  <c r="R49" i="10"/>
  <c r="S49" i="10"/>
  <c r="T49" i="10"/>
  <c r="U49" i="10"/>
  <c r="E50" i="10"/>
  <c r="P50" i="10"/>
  <c r="Q50" i="10"/>
  <c r="R50" i="10"/>
  <c r="S50" i="10"/>
  <c r="T50" i="10"/>
  <c r="U50" i="10"/>
  <c r="E51" i="10"/>
  <c r="P51" i="10"/>
  <c r="Q51" i="10"/>
  <c r="R51" i="10"/>
  <c r="S51" i="10"/>
  <c r="T51" i="10"/>
  <c r="U51" i="10"/>
  <c r="E52" i="10"/>
  <c r="P52" i="10"/>
  <c r="Q52" i="10"/>
  <c r="R52" i="10"/>
  <c r="S52" i="10"/>
  <c r="T52" i="10"/>
  <c r="U52" i="10"/>
  <c r="E53" i="10"/>
  <c r="P53" i="10"/>
  <c r="Q53" i="10"/>
  <c r="R53" i="10"/>
  <c r="S53" i="10"/>
  <c r="T53" i="10"/>
  <c r="U53" i="10"/>
  <c r="E54" i="10"/>
  <c r="P54" i="10"/>
  <c r="Q54" i="10"/>
  <c r="R54" i="10"/>
  <c r="S54" i="10"/>
  <c r="T54" i="10"/>
  <c r="U54" i="10"/>
  <c r="E55" i="10"/>
  <c r="P55" i="10"/>
  <c r="Q55" i="10"/>
  <c r="R55" i="10"/>
  <c r="S55" i="10"/>
  <c r="T55" i="10"/>
  <c r="U55" i="10"/>
  <c r="B56" i="10"/>
  <c r="C56" i="10"/>
  <c r="D56" i="10"/>
  <c r="F56" i="10"/>
  <c r="G56" i="10"/>
  <c r="H56" i="10"/>
  <c r="I56" i="10"/>
  <c r="J56" i="10"/>
  <c r="K56" i="10"/>
  <c r="L56" i="10"/>
  <c r="M56" i="10"/>
  <c r="N56" i="10"/>
  <c r="O56" i="10"/>
  <c r="R56" i="10"/>
  <c r="S56" i="10"/>
  <c r="V56" i="10"/>
  <c r="W56" i="10"/>
  <c r="E57" i="10"/>
  <c r="E56" i="10" s="1"/>
  <c r="P57" i="10"/>
  <c r="P56" i="10" s="1"/>
  <c r="Q57" i="10"/>
  <c r="Q56" i="10" s="1"/>
  <c r="R57" i="10"/>
  <c r="S57" i="10"/>
  <c r="T57" i="10"/>
  <c r="U57" i="10"/>
  <c r="E58" i="10"/>
  <c r="P58" i="10"/>
  <c r="Q58" i="10"/>
  <c r="R58" i="10"/>
  <c r="S58" i="10"/>
  <c r="T58" i="10"/>
  <c r="U58" i="10"/>
  <c r="E59" i="10"/>
  <c r="P59" i="10"/>
  <c r="Q59" i="10"/>
  <c r="R59" i="10"/>
  <c r="S59" i="10"/>
  <c r="T59" i="10"/>
  <c r="U59" i="10"/>
  <c r="E60" i="10"/>
  <c r="U60" i="10" s="1"/>
  <c r="P60" i="10"/>
  <c r="Q60" i="10"/>
  <c r="R60" i="10"/>
  <c r="S60" i="10"/>
  <c r="T60" i="10"/>
  <c r="B62" i="10"/>
  <c r="C62" i="10"/>
  <c r="D62" i="10"/>
  <c r="F62" i="10"/>
  <c r="G62" i="10"/>
  <c r="H62" i="10"/>
  <c r="I62" i="10"/>
  <c r="J62" i="10"/>
  <c r="K62" i="10"/>
  <c r="L62" i="10"/>
  <c r="M62" i="10"/>
  <c r="N62" i="10"/>
  <c r="O62" i="10"/>
  <c r="R62" i="10"/>
  <c r="S62" i="10"/>
  <c r="V62" i="10"/>
  <c r="W62" i="10"/>
  <c r="E63" i="10"/>
  <c r="E62" i="10" s="1"/>
  <c r="P63" i="10"/>
  <c r="P62" i="10" s="1"/>
  <c r="Q63" i="10"/>
  <c r="Q62" i="10" s="1"/>
  <c r="R63" i="10"/>
  <c r="S63" i="10"/>
  <c r="T63" i="10"/>
  <c r="U63" i="10"/>
  <c r="E64" i="10"/>
  <c r="P64" i="10"/>
  <c r="Q64" i="10"/>
  <c r="R64" i="10"/>
  <c r="S64" i="10"/>
  <c r="T64" i="10"/>
  <c r="U64" i="10"/>
  <c r="B9" i="9"/>
  <c r="B8" i="9" s="1"/>
  <c r="B61" i="9" s="1"/>
  <c r="B65" i="9" s="1"/>
  <c r="C9" i="9"/>
  <c r="C8" i="9" s="1"/>
  <c r="C61" i="9" s="1"/>
  <c r="C65" i="9" s="1"/>
  <c r="D9" i="9"/>
  <c r="D8" i="9" s="1"/>
  <c r="D61" i="9" s="1"/>
  <c r="D65" i="9" s="1"/>
  <c r="F9" i="9"/>
  <c r="F8" i="9" s="1"/>
  <c r="F61" i="9" s="1"/>
  <c r="F65" i="9" s="1"/>
  <c r="G9" i="9"/>
  <c r="G8" i="9" s="1"/>
  <c r="G61" i="9" s="1"/>
  <c r="G65" i="9" s="1"/>
  <c r="H9" i="9"/>
  <c r="H8" i="9" s="1"/>
  <c r="H61" i="9" s="1"/>
  <c r="H65" i="9" s="1"/>
  <c r="I9" i="9"/>
  <c r="I8" i="9" s="1"/>
  <c r="I61" i="9" s="1"/>
  <c r="I65" i="9" s="1"/>
  <c r="J9" i="9"/>
  <c r="J8" i="9" s="1"/>
  <c r="K9" i="9"/>
  <c r="K8" i="9" s="1"/>
  <c r="L9" i="9"/>
  <c r="L8" i="9" s="1"/>
  <c r="L61" i="9" s="1"/>
  <c r="L65" i="9" s="1"/>
  <c r="M9" i="9"/>
  <c r="M8" i="9" s="1"/>
  <c r="M61" i="9" s="1"/>
  <c r="M65" i="9" s="1"/>
  <c r="N9" i="9"/>
  <c r="N8" i="9" s="1"/>
  <c r="N61" i="9" s="1"/>
  <c r="N65" i="9" s="1"/>
  <c r="O9" i="9"/>
  <c r="O8" i="9" s="1"/>
  <c r="O61" i="9" s="1"/>
  <c r="O65" i="9" s="1"/>
  <c r="R9" i="9"/>
  <c r="S9" i="9"/>
  <c r="V9" i="9"/>
  <c r="V8" i="9" s="1"/>
  <c r="V61" i="9" s="1"/>
  <c r="V65" i="9" s="1"/>
  <c r="W9" i="9"/>
  <c r="W8" i="9" s="1"/>
  <c r="W61" i="9" s="1"/>
  <c r="W65" i="9" s="1"/>
  <c r="E10" i="9"/>
  <c r="E9" i="9" s="1"/>
  <c r="P10" i="9"/>
  <c r="P9" i="9" s="1"/>
  <c r="P8" i="9" s="1"/>
  <c r="Q10" i="9"/>
  <c r="Q9" i="9" s="1"/>
  <c r="Q8" i="9" s="1"/>
  <c r="R10" i="9"/>
  <c r="S10" i="9"/>
  <c r="T10" i="9"/>
  <c r="U10" i="9"/>
  <c r="E11" i="9"/>
  <c r="P11" i="9"/>
  <c r="Q11" i="9"/>
  <c r="R11" i="9"/>
  <c r="S11" i="9"/>
  <c r="T11" i="9"/>
  <c r="U11" i="9"/>
  <c r="E12" i="9"/>
  <c r="P12" i="9"/>
  <c r="Q12" i="9"/>
  <c r="R12" i="9"/>
  <c r="S12" i="9"/>
  <c r="T12" i="9"/>
  <c r="U12" i="9"/>
  <c r="E13" i="9"/>
  <c r="P13" i="9"/>
  <c r="Q13" i="9"/>
  <c r="R13" i="9"/>
  <c r="S13" i="9"/>
  <c r="T13" i="9"/>
  <c r="U13" i="9"/>
  <c r="E14" i="9"/>
  <c r="P14" i="9"/>
  <c r="Q14" i="9"/>
  <c r="R14" i="9"/>
  <c r="S14" i="9"/>
  <c r="T14" i="9"/>
  <c r="U14" i="9"/>
  <c r="E15" i="9"/>
  <c r="P15" i="9"/>
  <c r="Q15" i="9"/>
  <c r="R15" i="9"/>
  <c r="S15" i="9"/>
  <c r="T15" i="9"/>
  <c r="U15" i="9"/>
  <c r="E16" i="9"/>
  <c r="P16" i="9"/>
  <c r="Q16" i="9"/>
  <c r="R16" i="9"/>
  <c r="S16" i="9"/>
  <c r="T16" i="9"/>
  <c r="U16" i="9"/>
  <c r="E17" i="9"/>
  <c r="P17" i="9"/>
  <c r="Q17" i="9"/>
  <c r="R17" i="9"/>
  <c r="S17" i="9"/>
  <c r="T17" i="9"/>
  <c r="U17" i="9"/>
  <c r="E18" i="9"/>
  <c r="P18" i="9"/>
  <c r="Q18" i="9"/>
  <c r="R18" i="9"/>
  <c r="S18" i="9"/>
  <c r="T18" i="9"/>
  <c r="U18" i="9"/>
  <c r="E19" i="9"/>
  <c r="P19" i="9"/>
  <c r="Q19" i="9"/>
  <c r="R19" i="9"/>
  <c r="S19" i="9"/>
  <c r="T19" i="9"/>
  <c r="U19" i="9"/>
  <c r="E20" i="9"/>
  <c r="P20" i="9"/>
  <c r="Q20" i="9"/>
  <c r="R20" i="9"/>
  <c r="S20" i="9"/>
  <c r="T20" i="9"/>
  <c r="U20" i="9"/>
  <c r="E21" i="9"/>
  <c r="P21" i="9"/>
  <c r="Q21" i="9"/>
  <c r="R21" i="9"/>
  <c r="S21" i="9"/>
  <c r="T21" i="9"/>
  <c r="U21" i="9"/>
  <c r="E22" i="9"/>
  <c r="P22" i="9"/>
  <c r="Q22" i="9"/>
  <c r="R22" i="9"/>
  <c r="S22" i="9"/>
  <c r="T22" i="9"/>
  <c r="U22" i="9"/>
  <c r="E23" i="9"/>
  <c r="P23" i="9"/>
  <c r="Q23" i="9"/>
  <c r="R23" i="9"/>
  <c r="S23" i="9"/>
  <c r="T23" i="9"/>
  <c r="U23" i="9"/>
  <c r="E24" i="9"/>
  <c r="P24" i="9"/>
  <c r="Q24" i="9"/>
  <c r="R24" i="9"/>
  <c r="S24" i="9"/>
  <c r="T24" i="9"/>
  <c r="U24" i="9"/>
  <c r="E25" i="9"/>
  <c r="P25" i="9"/>
  <c r="Q25" i="9"/>
  <c r="R25" i="9"/>
  <c r="S25" i="9"/>
  <c r="T25" i="9"/>
  <c r="U25" i="9"/>
  <c r="E26" i="9"/>
  <c r="P26" i="9"/>
  <c r="Q26" i="9"/>
  <c r="R26" i="9"/>
  <c r="S26" i="9"/>
  <c r="T26" i="9"/>
  <c r="U26" i="9"/>
  <c r="E27" i="9"/>
  <c r="P27" i="9"/>
  <c r="Q27" i="9"/>
  <c r="R27" i="9"/>
  <c r="S27" i="9"/>
  <c r="T27" i="9"/>
  <c r="U27" i="9"/>
  <c r="B28" i="9"/>
  <c r="C28" i="9"/>
  <c r="D28" i="9"/>
  <c r="F28" i="9"/>
  <c r="G28" i="9"/>
  <c r="H28" i="9"/>
  <c r="I28" i="9"/>
  <c r="J28" i="9"/>
  <c r="K28" i="9"/>
  <c r="L28" i="9"/>
  <c r="M28" i="9"/>
  <c r="N28" i="9"/>
  <c r="O28" i="9"/>
  <c r="R28" i="9"/>
  <c r="S28" i="9"/>
  <c r="V28" i="9"/>
  <c r="W28" i="9"/>
  <c r="E29" i="9"/>
  <c r="E28" i="9" s="1"/>
  <c r="P29" i="9"/>
  <c r="P28" i="9" s="1"/>
  <c r="Q29" i="9"/>
  <c r="Q28" i="9" s="1"/>
  <c r="R29" i="9"/>
  <c r="S29" i="9"/>
  <c r="T29" i="9"/>
  <c r="U29" i="9"/>
  <c r="E30" i="9"/>
  <c r="P30" i="9"/>
  <c r="Q30" i="9"/>
  <c r="R30" i="9"/>
  <c r="S30" i="9"/>
  <c r="T30" i="9"/>
  <c r="U30" i="9"/>
  <c r="E31" i="9"/>
  <c r="P31" i="9"/>
  <c r="Q31" i="9"/>
  <c r="R31" i="9"/>
  <c r="S31" i="9"/>
  <c r="E32" i="9"/>
  <c r="P32" i="9"/>
  <c r="Q32" i="9"/>
  <c r="R32" i="9"/>
  <c r="S32" i="9"/>
  <c r="T32" i="9"/>
  <c r="U32" i="9"/>
  <c r="E33" i="9"/>
  <c r="P33" i="9"/>
  <c r="Q33" i="9"/>
  <c r="R33" i="9"/>
  <c r="S33" i="9"/>
  <c r="T33" i="9"/>
  <c r="U33" i="9"/>
  <c r="E34" i="9"/>
  <c r="P34" i="9"/>
  <c r="Q34" i="9"/>
  <c r="R34" i="9"/>
  <c r="S34" i="9"/>
  <c r="T34" i="9"/>
  <c r="U34" i="9"/>
  <c r="E35" i="9"/>
  <c r="P35" i="9"/>
  <c r="Q35" i="9"/>
  <c r="R35" i="9"/>
  <c r="S35" i="9"/>
  <c r="T35" i="9"/>
  <c r="U35" i="9"/>
  <c r="E36" i="9"/>
  <c r="P36" i="9"/>
  <c r="Q36" i="9"/>
  <c r="R36" i="9"/>
  <c r="S36" i="9"/>
  <c r="T36" i="9"/>
  <c r="U36" i="9"/>
  <c r="E37" i="9"/>
  <c r="P37" i="9"/>
  <c r="Q37" i="9"/>
  <c r="R37" i="9"/>
  <c r="S37" i="9"/>
  <c r="T37" i="9"/>
  <c r="U37" i="9"/>
  <c r="E38" i="9"/>
  <c r="P38" i="9"/>
  <c r="Q38" i="9"/>
  <c r="R38" i="9"/>
  <c r="S38" i="9"/>
  <c r="T38" i="9"/>
  <c r="U38" i="9"/>
  <c r="E39" i="9"/>
  <c r="P39" i="9"/>
  <c r="Q39" i="9"/>
  <c r="R39" i="9"/>
  <c r="S39" i="9"/>
  <c r="T39" i="9"/>
  <c r="U39" i="9"/>
  <c r="E40" i="9"/>
  <c r="P40" i="9"/>
  <c r="Q40" i="9"/>
  <c r="R40" i="9"/>
  <c r="S40" i="9"/>
  <c r="T40" i="9"/>
  <c r="U40" i="9"/>
  <c r="E41" i="9"/>
  <c r="P41" i="9"/>
  <c r="Q41" i="9"/>
  <c r="R41" i="9"/>
  <c r="S41" i="9"/>
  <c r="T41" i="9"/>
  <c r="U41" i="9"/>
  <c r="E42" i="9"/>
  <c r="P42" i="9"/>
  <c r="Q42" i="9"/>
  <c r="R42" i="9"/>
  <c r="S42" i="9"/>
  <c r="T42" i="9"/>
  <c r="U42" i="9"/>
  <c r="B44" i="9"/>
  <c r="B43" i="9" s="1"/>
  <c r="C44" i="9"/>
  <c r="C43" i="9" s="1"/>
  <c r="D44" i="9"/>
  <c r="D43" i="9" s="1"/>
  <c r="F44" i="9"/>
  <c r="F43" i="9" s="1"/>
  <c r="G44" i="9"/>
  <c r="G43" i="9" s="1"/>
  <c r="H44" i="9"/>
  <c r="H43" i="9" s="1"/>
  <c r="I44" i="9"/>
  <c r="I43" i="9" s="1"/>
  <c r="J44" i="9"/>
  <c r="J43" i="9" s="1"/>
  <c r="R43" i="9" s="1"/>
  <c r="K44" i="9"/>
  <c r="K43" i="9" s="1"/>
  <c r="S43" i="9" s="1"/>
  <c r="L44" i="9"/>
  <c r="L43" i="9" s="1"/>
  <c r="M44" i="9"/>
  <c r="M43" i="9" s="1"/>
  <c r="N44" i="9"/>
  <c r="N43" i="9" s="1"/>
  <c r="O44" i="9"/>
  <c r="O43" i="9" s="1"/>
  <c r="R44" i="9"/>
  <c r="S44" i="9"/>
  <c r="V44" i="9"/>
  <c r="V43" i="9" s="1"/>
  <c r="W44" i="9"/>
  <c r="W43" i="9" s="1"/>
  <c r="E45" i="9"/>
  <c r="E44" i="9" s="1"/>
  <c r="P45" i="9"/>
  <c r="P44" i="9" s="1"/>
  <c r="Q45" i="9"/>
  <c r="Q44" i="9" s="1"/>
  <c r="R45" i="9"/>
  <c r="S45" i="9"/>
  <c r="T45" i="9"/>
  <c r="U45" i="9"/>
  <c r="E46" i="9"/>
  <c r="P46" i="9"/>
  <c r="Q46" i="9"/>
  <c r="R46" i="9"/>
  <c r="S46" i="9"/>
  <c r="T46" i="9"/>
  <c r="U46" i="9"/>
  <c r="E47" i="9"/>
  <c r="P47" i="9"/>
  <c r="Q47" i="9"/>
  <c r="R47" i="9"/>
  <c r="S47" i="9"/>
  <c r="T47" i="9"/>
  <c r="U47" i="9"/>
  <c r="E48" i="9"/>
  <c r="P48" i="9"/>
  <c r="Q48" i="9"/>
  <c r="R48" i="9"/>
  <c r="S48" i="9"/>
  <c r="T48" i="9"/>
  <c r="U48" i="9"/>
  <c r="E49" i="9"/>
  <c r="P49" i="9"/>
  <c r="Q49" i="9"/>
  <c r="R49" i="9"/>
  <c r="S49" i="9"/>
  <c r="T49" i="9"/>
  <c r="U49" i="9"/>
  <c r="E50" i="9"/>
  <c r="P50" i="9"/>
  <c r="Q50" i="9"/>
  <c r="R50" i="9"/>
  <c r="S50" i="9"/>
  <c r="T50" i="9"/>
  <c r="U50" i="9"/>
  <c r="E51" i="9"/>
  <c r="P51" i="9"/>
  <c r="Q51" i="9"/>
  <c r="R51" i="9"/>
  <c r="S51" i="9"/>
  <c r="T51" i="9"/>
  <c r="U51" i="9"/>
  <c r="E52" i="9"/>
  <c r="P52" i="9"/>
  <c r="Q52" i="9"/>
  <c r="R52" i="9"/>
  <c r="S52" i="9"/>
  <c r="T52" i="9"/>
  <c r="U52" i="9"/>
  <c r="E53" i="9"/>
  <c r="P53" i="9"/>
  <c r="Q53" i="9"/>
  <c r="R53" i="9"/>
  <c r="S53" i="9"/>
  <c r="T53" i="9"/>
  <c r="U53" i="9"/>
  <c r="E54" i="9"/>
  <c r="P54" i="9"/>
  <c r="Q54" i="9"/>
  <c r="R54" i="9"/>
  <c r="S54" i="9"/>
  <c r="T54" i="9"/>
  <c r="U54" i="9"/>
  <c r="E55" i="9"/>
  <c r="P55" i="9"/>
  <c r="Q55" i="9"/>
  <c r="R55" i="9"/>
  <c r="S55" i="9"/>
  <c r="T55" i="9"/>
  <c r="U55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R56" i="9"/>
  <c r="S56" i="9"/>
  <c r="V56" i="9"/>
  <c r="W56" i="9"/>
  <c r="E57" i="9"/>
  <c r="P57" i="9"/>
  <c r="P56" i="9" s="1"/>
  <c r="Q57" i="9"/>
  <c r="Q56" i="9" s="1"/>
  <c r="R57" i="9"/>
  <c r="S57" i="9"/>
  <c r="T57" i="9"/>
  <c r="U57" i="9"/>
  <c r="E58" i="9"/>
  <c r="P58" i="9"/>
  <c r="Q58" i="9"/>
  <c r="R58" i="9"/>
  <c r="S58" i="9"/>
  <c r="T58" i="9"/>
  <c r="U58" i="9"/>
  <c r="E59" i="9"/>
  <c r="P59" i="9"/>
  <c r="Q59" i="9"/>
  <c r="R59" i="9"/>
  <c r="S59" i="9"/>
  <c r="T59" i="9"/>
  <c r="U59" i="9"/>
  <c r="E60" i="9"/>
  <c r="P60" i="9"/>
  <c r="Q60" i="9"/>
  <c r="R60" i="9"/>
  <c r="S60" i="9"/>
  <c r="T60" i="9"/>
  <c r="U60" i="9"/>
  <c r="B62" i="9"/>
  <c r="C62" i="9"/>
  <c r="D62" i="9"/>
  <c r="F62" i="9"/>
  <c r="G62" i="9"/>
  <c r="H62" i="9"/>
  <c r="I62" i="9"/>
  <c r="J62" i="9"/>
  <c r="K62" i="9"/>
  <c r="L62" i="9"/>
  <c r="M62" i="9"/>
  <c r="N62" i="9"/>
  <c r="O62" i="9"/>
  <c r="R62" i="9"/>
  <c r="S62" i="9"/>
  <c r="V62" i="9"/>
  <c r="W62" i="9"/>
  <c r="E63" i="9"/>
  <c r="E62" i="9" s="1"/>
  <c r="P63" i="9"/>
  <c r="P62" i="9" s="1"/>
  <c r="Q63" i="9"/>
  <c r="Q62" i="9" s="1"/>
  <c r="R63" i="9"/>
  <c r="S63" i="9"/>
  <c r="T63" i="9"/>
  <c r="U63" i="9"/>
  <c r="E64" i="9"/>
  <c r="P64" i="9"/>
  <c r="Q64" i="9"/>
  <c r="R64" i="9"/>
  <c r="S64" i="9"/>
  <c r="T64" i="9"/>
  <c r="U64" i="9"/>
  <c r="B9" i="8"/>
  <c r="B8" i="8" s="1"/>
  <c r="B61" i="8" s="1"/>
  <c r="B65" i="8" s="1"/>
  <c r="C9" i="8"/>
  <c r="C8" i="8" s="1"/>
  <c r="C61" i="8" s="1"/>
  <c r="C65" i="8" s="1"/>
  <c r="D9" i="8"/>
  <c r="D8" i="8" s="1"/>
  <c r="D61" i="8" s="1"/>
  <c r="D65" i="8" s="1"/>
  <c r="F9" i="8"/>
  <c r="F8" i="8" s="1"/>
  <c r="F61" i="8" s="1"/>
  <c r="F65" i="8" s="1"/>
  <c r="G9" i="8"/>
  <c r="G8" i="8" s="1"/>
  <c r="G61" i="8" s="1"/>
  <c r="G65" i="8" s="1"/>
  <c r="H9" i="8"/>
  <c r="H8" i="8" s="1"/>
  <c r="H61" i="8" s="1"/>
  <c r="H65" i="8" s="1"/>
  <c r="I9" i="8"/>
  <c r="I8" i="8" s="1"/>
  <c r="I61" i="8" s="1"/>
  <c r="I65" i="8" s="1"/>
  <c r="J9" i="8"/>
  <c r="J8" i="8" s="1"/>
  <c r="K9" i="8"/>
  <c r="K8" i="8" s="1"/>
  <c r="L9" i="8"/>
  <c r="L8" i="8" s="1"/>
  <c r="L61" i="8" s="1"/>
  <c r="L65" i="8" s="1"/>
  <c r="M9" i="8"/>
  <c r="M8" i="8" s="1"/>
  <c r="M61" i="8" s="1"/>
  <c r="M65" i="8" s="1"/>
  <c r="N9" i="8"/>
  <c r="N8" i="8" s="1"/>
  <c r="N61" i="8" s="1"/>
  <c r="N65" i="8" s="1"/>
  <c r="O9" i="8"/>
  <c r="O8" i="8" s="1"/>
  <c r="O61" i="8" s="1"/>
  <c r="O65" i="8" s="1"/>
  <c r="R9" i="8"/>
  <c r="S9" i="8"/>
  <c r="V9" i="8"/>
  <c r="V8" i="8" s="1"/>
  <c r="V61" i="8" s="1"/>
  <c r="V65" i="8" s="1"/>
  <c r="W9" i="8"/>
  <c r="W8" i="8" s="1"/>
  <c r="W61" i="8" s="1"/>
  <c r="W65" i="8" s="1"/>
  <c r="E10" i="8"/>
  <c r="E9" i="8" s="1"/>
  <c r="P10" i="8"/>
  <c r="P9" i="8" s="1"/>
  <c r="P8" i="8" s="1"/>
  <c r="Q10" i="8"/>
  <c r="Q9" i="8" s="1"/>
  <c r="Q8" i="8" s="1"/>
  <c r="R10" i="8"/>
  <c r="S10" i="8"/>
  <c r="T10" i="8"/>
  <c r="U10" i="8"/>
  <c r="E11" i="8"/>
  <c r="P11" i="8"/>
  <c r="Q11" i="8"/>
  <c r="R11" i="8"/>
  <c r="S11" i="8"/>
  <c r="T11" i="8"/>
  <c r="U11" i="8"/>
  <c r="E12" i="8"/>
  <c r="P12" i="8"/>
  <c r="Q12" i="8"/>
  <c r="R12" i="8"/>
  <c r="S12" i="8"/>
  <c r="T12" i="8"/>
  <c r="U12" i="8"/>
  <c r="E13" i="8"/>
  <c r="P13" i="8"/>
  <c r="Q13" i="8"/>
  <c r="R13" i="8"/>
  <c r="S13" i="8"/>
  <c r="T13" i="8"/>
  <c r="U13" i="8"/>
  <c r="E14" i="8"/>
  <c r="P14" i="8"/>
  <c r="Q14" i="8"/>
  <c r="R14" i="8"/>
  <c r="S14" i="8"/>
  <c r="T14" i="8"/>
  <c r="U14" i="8"/>
  <c r="E15" i="8"/>
  <c r="P15" i="8"/>
  <c r="Q15" i="8"/>
  <c r="R15" i="8"/>
  <c r="S15" i="8"/>
  <c r="T15" i="8"/>
  <c r="U15" i="8"/>
  <c r="E16" i="8"/>
  <c r="P16" i="8"/>
  <c r="Q16" i="8"/>
  <c r="R16" i="8"/>
  <c r="S16" i="8"/>
  <c r="T16" i="8"/>
  <c r="U16" i="8"/>
  <c r="E17" i="8"/>
  <c r="P17" i="8"/>
  <c r="Q17" i="8"/>
  <c r="R17" i="8"/>
  <c r="S17" i="8"/>
  <c r="T17" i="8"/>
  <c r="U17" i="8"/>
  <c r="E18" i="8"/>
  <c r="P18" i="8"/>
  <c r="Q18" i="8"/>
  <c r="R18" i="8"/>
  <c r="S18" i="8"/>
  <c r="T18" i="8"/>
  <c r="U18" i="8"/>
  <c r="E19" i="8"/>
  <c r="P19" i="8"/>
  <c r="Q19" i="8"/>
  <c r="R19" i="8"/>
  <c r="S19" i="8"/>
  <c r="T19" i="8"/>
  <c r="U19" i="8"/>
  <c r="E20" i="8"/>
  <c r="P20" i="8"/>
  <c r="Q20" i="8"/>
  <c r="R20" i="8"/>
  <c r="S20" i="8"/>
  <c r="T20" i="8"/>
  <c r="U20" i="8"/>
  <c r="E21" i="8"/>
  <c r="P21" i="8"/>
  <c r="Q21" i="8"/>
  <c r="R21" i="8"/>
  <c r="S21" i="8"/>
  <c r="T21" i="8"/>
  <c r="U21" i="8"/>
  <c r="E22" i="8"/>
  <c r="P22" i="8"/>
  <c r="Q22" i="8"/>
  <c r="R22" i="8"/>
  <c r="S22" i="8"/>
  <c r="T22" i="8"/>
  <c r="U22" i="8"/>
  <c r="E23" i="8"/>
  <c r="P23" i="8"/>
  <c r="Q23" i="8"/>
  <c r="R23" i="8"/>
  <c r="S23" i="8"/>
  <c r="T23" i="8"/>
  <c r="U23" i="8"/>
  <c r="E24" i="8"/>
  <c r="P24" i="8"/>
  <c r="Q24" i="8"/>
  <c r="R24" i="8"/>
  <c r="S24" i="8"/>
  <c r="T24" i="8"/>
  <c r="U24" i="8"/>
  <c r="E25" i="8"/>
  <c r="P25" i="8"/>
  <c r="Q25" i="8"/>
  <c r="R25" i="8"/>
  <c r="S25" i="8"/>
  <c r="T25" i="8"/>
  <c r="U25" i="8"/>
  <c r="E26" i="8"/>
  <c r="P26" i="8"/>
  <c r="Q26" i="8"/>
  <c r="R26" i="8"/>
  <c r="S26" i="8"/>
  <c r="T26" i="8"/>
  <c r="U26" i="8"/>
  <c r="E27" i="8"/>
  <c r="P27" i="8"/>
  <c r="Q27" i="8"/>
  <c r="R27" i="8"/>
  <c r="S27" i="8"/>
  <c r="T27" i="8"/>
  <c r="U27" i="8"/>
  <c r="B28" i="8"/>
  <c r="C28" i="8"/>
  <c r="D28" i="8"/>
  <c r="E28" i="8"/>
  <c r="F28" i="8"/>
  <c r="G28" i="8"/>
  <c r="H28" i="8"/>
  <c r="I28" i="8"/>
  <c r="J28" i="8"/>
  <c r="R28" i="8" s="1"/>
  <c r="K28" i="8"/>
  <c r="S28" i="8" s="1"/>
  <c r="L28" i="8"/>
  <c r="M28" i="8"/>
  <c r="N28" i="8"/>
  <c r="O28" i="8"/>
  <c r="V28" i="8"/>
  <c r="W28" i="8"/>
  <c r="E29" i="8"/>
  <c r="P29" i="8"/>
  <c r="P28" i="8" s="1"/>
  <c r="Q29" i="8"/>
  <c r="Q28" i="8" s="1"/>
  <c r="R29" i="8"/>
  <c r="S29" i="8"/>
  <c r="T29" i="8"/>
  <c r="U29" i="8"/>
  <c r="E30" i="8"/>
  <c r="P30" i="8"/>
  <c r="Q30" i="8"/>
  <c r="R30" i="8"/>
  <c r="S30" i="8"/>
  <c r="T30" i="8"/>
  <c r="U30" i="8"/>
  <c r="E31" i="8"/>
  <c r="P31" i="8"/>
  <c r="Q31" i="8"/>
  <c r="R31" i="8"/>
  <c r="S31" i="8"/>
  <c r="T31" i="8"/>
  <c r="U31" i="8"/>
  <c r="E32" i="8"/>
  <c r="P32" i="8"/>
  <c r="Q32" i="8"/>
  <c r="R32" i="8"/>
  <c r="S32" i="8"/>
  <c r="T32" i="8"/>
  <c r="U32" i="8"/>
  <c r="E33" i="8"/>
  <c r="P33" i="8"/>
  <c r="Q33" i="8"/>
  <c r="R33" i="8"/>
  <c r="S33" i="8"/>
  <c r="T33" i="8"/>
  <c r="U33" i="8"/>
  <c r="E34" i="8"/>
  <c r="P34" i="8"/>
  <c r="Q34" i="8"/>
  <c r="R34" i="8"/>
  <c r="S34" i="8"/>
  <c r="T34" i="8"/>
  <c r="U34" i="8"/>
  <c r="E35" i="8"/>
  <c r="P35" i="8"/>
  <c r="Q35" i="8"/>
  <c r="R35" i="8"/>
  <c r="S35" i="8"/>
  <c r="T35" i="8"/>
  <c r="U35" i="8"/>
  <c r="E36" i="8"/>
  <c r="P36" i="8"/>
  <c r="Q36" i="8"/>
  <c r="R36" i="8"/>
  <c r="S36" i="8"/>
  <c r="T36" i="8"/>
  <c r="U36" i="8"/>
  <c r="E37" i="8"/>
  <c r="P37" i="8"/>
  <c r="Q37" i="8"/>
  <c r="R37" i="8"/>
  <c r="S37" i="8"/>
  <c r="T37" i="8"/>
  <c r="U37" i="8"/>
  <c r="E38" i="8"/>
  <c r="P38" i="8"/>
  <c r="Q38" i="8"/>
  <c r="R38" i="8"/>
  <c r="S38" i="8"/>
  <c r="T38" i="8"/>
  <c r="U38" i="8"/>
  <c r="E39" i="8"/>
  <c r="P39" i="8"/>
  <c r="Q39" i="8"/>
  <c r="R39" i="8"/>
  <c r="S39" i="8"/>
  <c r="T39" i="8"/>
  <c r="U39" i="8"/>
  <c r="E40" i="8"/>
  <c r="P40" i="8"/>
  <c r="Q40" i="8"/>
  <c r="R40" i="8"/>
  <c r="S40" i="8"/>
  <c r="T40" i="8"/>
  <c r="U40" i="8"/>
  <c r="E41" i="8"/>
  <c r="P41" i="8"/>
  <c r="Q41" i="8"/>
  <c r="R41" i="8"/>
  <c r="S41" i="8"/>
  <c r="T41" i="8"/>
  <c r="U41" i="8"/>
  <c r="E42" i="8"/>
  <c r="P42" i="8"/>
  <c r="Q42" i="8"/>
  <c r="R42" i="8"/>
  <c r="S42" i="8"/>
  <c r="T42" i="8"/>
  <c r="U42" i="8"/>
  <c r="B44" i="8"/>
  <c r="B43" i="8" s="1"/>
  <c r="C44" i="8"/>
  <c r="C43" i="8" s="1"/>
  <c r="D44" i="8"/>
  <c r="D43" i="8" s="1"/>
  <c r="F44" i="8"/>
  <c r="F43" i="8" s="1"/>
  <c r="G44" i="8"/>
  <c r="G43" i="8" s="1"/>
  <c r="H44" i="8"/>
  <c r="H43" i="8" s="1"/>
  <c r="I44" i="8"/>
  <c r="I43" i="8" s="1"/>
  <c r="J44" i="8"/>
  <c r="J43" i="8" s="1"/>
  <c r="R43" i="8" s="1"/>
  <c r="K44" i="8"/>
  <c r="K43" i="8" s="1"/>
  <c r="S43" i="8" s="1"/>
  <c r="L44" i="8"/>
  <c r="L43" i="8" s="1"/>
  <c r="M44" i="8"/>
  <c r="M43" i="8" s="1"/>
  <c r="N44" i="8"/>
  <c r="N43" i="8" s="1"/>
  <c r="O44" i="8"/>
  <c r="O43" i="8" s="1"/>
  <c r="R44" i="8"/>
  <c r="S44" i="8"/>
  <c r="V44" i="8"/>
  <c r="V43" i="8" s="1"/>
  <c r="W44" i="8"/>
  <c r="W43" i="8" s="1"/>
  <c r="E45" i="8"/>
  <c r="E44" i="8" s="1"/>
  <c r="P45" i="8"/>
  <c r="P44" i="8" s="1"/>
  <c r="Q45" i="8"/>
  <c r="Q44" i="8" s="1"/>
  <c r="R45" i="8"/>
  <c r="S45" i="8"/>
  <c r="T45" i="8"/>
  <c r="U45" i="8"/>
  <c r="E46" i="8"/>
  <c r="P46" i="8"/>
  <c r="Q46" i="8"/>
  <c r="R46" i="8"/>
  <c r="S46" i="8"/>
  <c r="T46" i="8"/>
  <c r="U46" i="8"/>
  <c r="E47" i="8"/>
  <c r="P47" i="8"/>
  <c r="Q47" i="8"/>
  <c r="R47" i="8"/>
  <c r="S47" i="8"/>
  <c r="T47" i="8"/>
  <c r="U47" i="8"/>
  <c r="E48" i="8"/>
  <c r="P48" i="8"/>
  <c r="Q48" i="8"/>
  <c r="R48" i="8"/>
  <c r="S48" i="8"/>
  <c r="T48" i="8"/>
  <c r="U48" i="8"/>
  <c r="E49" i="8"/>
  <c r="P49" i="8"/>
  <c r="Q49" i="8"/>
  <c r="R49" i="8"/>
  <c r="S49" i="8"/>
  <c r="T49" i="8"/>
  <c r="U49" i="8"/>
  <c r="E50" i="8"/>
  <c r="P50" i="8"/>
  <c r="Q50" i="8"/>
  <c r="R50" i="8"/>
  <c r="S50" i="8"/>
  <c r="T50" i="8"/>
  <c r="U50" i="8"/>
  <c r="E51" i="8"/>
  <c r="P51" i="8"/>
  <c r="Q51" i="8"/>
  <c r="R51" i="8"/>
  <c r="S51" i="8"/>
  <c r="T51" i="8"/>
  <c r="U51" i="8"/>
  <c r="E52" i="8"/>
  <c r="P52" i="8"/>
  <c r="Q52" i="8"/>
  <c r="R52" i="8"/>
  <c r="S52" i="8"/>
  <c r="T52" i="8"/>
  <c r="U52" i="8"/>
  <c r="E53" i="8"/>
  <c r="P53" i="8"/>
  <c r="Q53" i="8"/>
  <c r="R53" i="8"/>
  <c r="S53" i="8"/>
  <c r="T53" i="8"/>
  <c r="U53" i="8"/>
  <c r="E54" i="8"/>
  <c r="P54" i="8"/>
  <c r="Q54" i="8"/>
  <c r="R54" i="8"/>
  <c r="S54" i="8"/>
  <c r="T54" i="8"/>
  <c r="U54" i="8"/>
  <c r="E55" i="8"/>
  <c r="P55" i="8"/>
  <c r="Q55" i="8"/>
  <c r="R55" i="8"/>
  <c r="S55" i="8"/>
  <c r="T55" i="8"/>
  <c r="U55" i="8"/>
  <c r="B56" i="8"/>
  <c r="C56" i="8"/>
  <c r="D56" i="8"/>
  <c r="F56" i="8"/>
  <c r="G56" i="8"/>
  <c r="H56" i="8"/>
  <c r="I56" i="8"/>
  <c r="J56" i="8"/>
  <c r="K56" i="8"/>
  <c r="L56" i="8"/>
  <c r="M56" i="8"/>
  <c r="N56" i="8"/>
  <c r="O56" i="8"/>
  <c r="R56" i="8"/>
  <c r="S56" i="8"/>
  <c r="V56" i="8"/>
  <c r="W56" i="8"/>
  <c r="E57" i="8"/>
  <c r="E56" i="8" s="1"/>
  <c r="P57" i="8"/>
  <c r="P56" i="8" s="1"/>
  <c r="Q57" i="8"/>
  <c r="Q56" i="8" s="1"/>
  <c r="R57" i="8"/>
  <c r="S57" i="8"/>
  <c r="T57" i="8"/>
  <c r="U57" i="8"/>
  <c r="E58" i="8"/>
  <c r="P58" i="8"/>
  <c r="Q58" i="8"/>
  <c r="R58" i="8"/>
  <c r="S58" i="8"/>
  <c r="T58" i="8"/>
  <c r="U58" i="8"/>
  <c r="E59" i="8"/>
  <c r="P59" i="8"/>
  <c r="Q59" i="8"/>
  <c r="R59" i="8"/>
  <c r="S59" i="8"/>
  <c r="T59" i="8"/>
  <c r="U59" i="8"/>
  <c r="E60" i="8"/>
  <c r="P60" i="8"/>
  <c r="Q60" i="8"/>
  <c r="R60" i="8"/>
  <c r="S60" i="8"/>
  <c r="T60" i="8"/>
  <c r="U60" i="8"/>
  <c r="B62" i="8"/>
  <c r="C62" i="8"/>
  <c r="D62" i="8"/>
  <c r="F62" i="8"/>
  <c r="G62" i="8"/>
  <c r="H62" i="8"/>
  <c r="I62" i="8"/>
  <c r="J62" i="8"/>
  <c r="K62" i="8"/>
  <c r="L62" i="8"/>
  <c r="M62" i="8"/>
  <c r="N62" i="8"/>
  <c r="O62" i="8"/>
  <c r="R62" i="8"/>
  <c r="S62" i="8"/>
  <c r="V62" i="8"/>
  <c r="W62" i="8"/>
  <c r="E63" i="8"/>
  <c r="E62" i="8" s="1"/>
  <c r="P63" i="8"/>
  <c r="P62" i="8" s="1"/>
  <c r="Q63" i="8"/>
  <c r="Q62" i="8" s="1"/>
  <c r="R63" i="8"/>
  <c r="S63" i="8"/>
  <c r="T63" i="8"/>
  <c r="U63" i="8"/>
  <c r="E64" i="8"/>
  <c r="P64" i="8"/>
  <c r="Q64" i="8"/>
  <c r="R64" i="8"/>
  <c r="S64" i="8"/>
  <c r="T64" i="8"/>
  <c r="U64" i="8"/>
  <c r="B9" i="7"/>
  <c r="B8" i="7" s="1"/>
  <c r="B61" i="7" s="1"/>
  <c r="B65" i="7" s="1"/>
  <c r="C9" i="7"/>
  <c r="C8" i="7" s="1"/>
  <c r="C61" i="7" s="1"/>
  <c r="C65" i="7" s="1"/>
  <c r="D9" i="7"/>
  <c r="D8" i="7" s="1"/>
  <c r="D61" i="7" s="1"/>
  <c r="D65" i="7" s="1"/>
  <c r="F9" i="7"/>
  <c r="F8" i="7" s="1"/>
  <c r="F61" i="7" s="1"/>
  <c r="F65" i="7" s="1"/>
  <c r="G9" i="7"/>
  <c r="G8" i="7" s="1"/>
  <c r="G61" i="7" s="1"/>
  <c r="G65" i="7" s="1"/>
  <c r="H9" i="7"/>
  <c r="H8" i="7" s="1"/>
  <c r="H61" i="7" s="1"/>
  <c r="H65" i="7" s="1"/>
  <c r="I9" i="7"/>
  <c r="I8" i="7" s="1"/>
  <c r="I61" i="7" s="1"/>
  <c r="I65" i="7" s="1"/>
  <c r="J9" i="7"/>
  <c r="J8" i="7" s="1"/>
  <c r="K9" i="7"/>
  <c r="K8" i="7" s="1"/>
  <c r="L9" i="7"/>
  <c r="L8" i="7" s="1"/>
  <c r="L61" i="7" s="1"/>
  <c r="L65" i="7" s="1"/>
  <c r="M9" i="7"/>
  <c r="M8" i="7" s="1"/>
  <c r="M61" i="7" s="1"/>
  <c r="M65" i="7" s="1"/>
  <c r="N9" i="7"/>
  <c r="N8" i="7" s="1"/>
  <c r="N61" i="7" s="1"/>
  <c r="N65" i="7" s="1"/>
  <c r="O9" i="7"/>
  <c r="O8" i="7" s="1"/>
  <c r="O61" i="7" s="1"/>
  <c r="O65" i="7" s="1"/>
  <c r="R9" i="7"/>
  <c r="S9" i="7"/>
  <c r="V9" i="7"/>
  <c r="V8" i="7" s="1"/>
  <c r="V61" i="7" s="1"/>
  <c r="V65" i="7" s="1"/>
  <c r="W9" i="7"/>
  <c r="W8" i="7" s="1"/>
  <c r="W61" i="7" s="1"/>
  <c r="W65" i="7" s="1"/>
  <c r="E10" i="7"/>
  <c r="E9" i="7" s="1"/>
  <c r="P10" i="7"/>
  <c r="P9" i="7" s="1"/>
  <c r="P8" i="7" s="1"/>
  <c r="Q10" i="7"/>
  <c r="Q9" i="7" s="1"/>
  <c r="Q8" i="7" s="1"/>
  <c r="R10" i="7"/>
  <c r="S10" i="7"/>
  <c r="T10" i="7"/>
  <c r="U10" i="7"/>
  <c r="E11" i="7"/>
  <c r="P11" i="7"/>
  <c r="Q11" i="7"/>
  <c r="R11" i="7"/>
  <c r="S11" i="7"/>
  <c r="T11" i="7"/>
  <c r="U11" i="7"/>
  <c r="E12" i="7"/>
  <c r="P12" i="7"/>
  <c r="Q12" i="7"/>
  <c r="R12" i="7"/>
  <c r="S12" i="7"/>
  <c r="T12" i="7"/>
  <c r="U12" i="7"/>
  <c r="E13" i="7"/>
  <c r="P13" i="7"/>
  <c r="Q13" i="7"/>
  <c r="R13" i="7"/>
  <c r="S13" i="7"/>
  <c r="T13" i="7"/>
  <c r="U13" i="7"/>
  <c r="E14" i="7"/>
  <c r="P14" i="7"/>
  <c r="Q14" i="7"/>
  <c r="R14" i="7"/>
  <c r="S14" i="7"/>
  <c r="T14" i="7"/>
  <c r="U14" i="7"/>
  <c r="E15" i="7"/>
  <c r="P15" i="7"/>
  <c r="Q15" i="7"/>
  <c r="R15" i="7"/>
  <c r="S15" i="7"/>
  <c r="T15" i="7"/>
  <c r="U15" i="7"/>
  <c r="E16" i="7"/>
  <c r="P16" i="7"/>
  <c r="Q16" i="7"/>
  <c r="R16" i="7"/>
  <c r="S16" i="7"/>
  <c r="T16" i="7"/>
  <c r="U16" i="7"/>
  <c r="E17" i="7"/>
  <c r="P17" i="7"/>
  <c r="Q17" i="7"/>
  <c r="R17" i="7"/>
  <c r="S17" i="7"/>
  <c r="T17" i="7"/>
  <c r="U17" i="7"/>
  <c r="E18" i="7"/>
  <c r="P18" i="7"/>
  <c r="Q18" i="7"/>
  <c r="R18" i="7"/>
  <c r="S18" i="7"/>
  <c r="T18" i="7"/>
  <c r="U18" i="7"/>
  <c r="E19" i="7"/>
  <c r="P19" i="7"/>
  <c r="Q19" i="7"/>
  <c r="R19" i="7"/>
  <c r="S19" i="7"/>
  <c r="T19" i="7"/>
  <c r="U19" i="7"/>
  <c r="E20" i="7"/>
  <c r="P20" i="7"/>
  <c r="Q20" i="7"/>
  <c r="R20" i="7"/>
  <c r="S20" i="7"/>
  <c r="T20" i="7"/>
  <c r="U20" i="7"/>
  <c r="E21" i="7"/>
  <c r="P21" i="7"/>
  <c r="Q21" i="7"/>
  <c r="R21" i="7"/>
  <c r="S21" i="7"/>
  <c r="T21" i="7"/>
  <c r="U21" i="7"/>
  <c r="E22" i="7"/>
  <c r="P22" i="7"/>
  <c r="Q22" i="7"/>
  <c r="R22" i="7"/>
  <c r="S22" i="7"/>
  <c r="T22" i="7"/>
  <c r="U22" i="7"/>
  <c r="E23" i="7"/>
  <c r="P23" i="7"/>
  <c r="Q23" i="7"/>
  <c r="R23" i="7"/>
  <c r="S23" i="7"/>
  <c r="T23" i="7"/>
  <c r="U23" i="7"/>
  <c r="E24" i="7"/>
  <c r="P24" i="7"/>
  <c r="Q24" i="7"/>
  <c r="R24" i="7"/>
  <c r="S24" i="7"/>
  <c r="T24" i="7"/>
  <c r="U24" i="7"/>
  <c r="E25" i="7"/>
  <c r="P25" i="7"/>
  <c r="Q25" i="7"/>
  <c r="R25" i="7"/>
  <c r="S25" i="7"/>
  <c r="T25" i="7"/>
  <c r="U25" i="7"/>
  <c r="E26" i="7"/>
  <c r="P26" i="7"/>
  <c r="Q26" i="7"/>
  <c r="R26" i="7"/>
  <c r="S26" i="7"/>
  <c r="E27" i="7"/>
  <c r="P27" i="7"/>
  <c r="Q27" i="7"/>
  <c r="R27" i="7"/>
  <c r="S27" i="7"/>
  <c r="T27" i="7"/>
  <c r="U27" i="7"/>
  <c r="B28" i="7"/>
  <c r="C28" i="7"/>
  <c r="D28" i="7"/>
  <c r="F28" i="7"/>
  <c r="G28" i="7"/>
  <c r="H28" i="7"/>
  <c r="I28" i="7"/>
  <c r="J28" i="7"/>
  <c r="K28" i="7"/>
  <c r="L28" i="7"/>
  <c r="M28" i="7"/>
  <c r="N28" i="7"/>
  <c r="O28" i="7"/>
  <c r="R28" i="7"/>
  <c r="S28" i="7"/>
  <c r="V28" i="7"/>
  <c r="W28" i="7"/>
  <c r="E29" i="7"/>
  <c r="E28" i="7" s="1"/>
  <c r="P29" i="7"/>
  <c r="P28" i="7" s="1"/>
  <c r="Q29" i="7"/>
  <c r="Q28" i="7" s="1"/>
  <c r="R29" i="7"/>
  <c r="S29" i="7"/>
  <c r="T29" i="7"/>
  <c r="U29" i="7"/>
  <c r="E30" i="7"/>
  <c r="P30" i="7"/>
  <c r="Q30" i="7"/>
  <c r="R30" i="7"/>
  <c r="S30" i="7"/>
  <c r="T30" i="7"/>
  <c r="U30" i="7"/>
  <c r="E31" i="7"/>
  <c r="P31" i="7"/>
  <c r="Q31" i="7"/>
  <c r="R31" i="7"/>
  <c r="S31" i="7"/>
  <c r="T31" i="7"/>
  <c r="U31" i="7"/>
  <c r="E32" i="7"/>
  <c r="P32" i="7"/>
  <c r="Q32" i="7"/>
  <c r="R32" i="7"/>
  <c r="S32" i="7"/>
  <c r="T32" i="7"/>
  <c r="U32" i="7"/>
  <c r="E33" i="7"/>
  <c r="P33" i="7"/>
  <c r="Q33" i="7"/>
  <c r="R33" i="7"/>
  <c r="S33" i="7"/>
  <c r="T33" i="7"/>
  <c r="U33" i="7"/>
  <c r="E34" i="7"/>
  <c r="P34" i="7"/>
  <c r="Q34" i="7"/>
  <c r="R34" i="7"/>
  <c r="S34" i="7"/>
  <c r="T34" i="7"/>
  <c r="U34" i="7"/>
  <c r="E35" i="7"/>
  <c r="P35" i="7"/>
  <c r="Q35" i="7"/>
  <c r="R35" i="7"/>
  <c r="S35" i="7"/>
  <c r="T35" i="7"/>
  <c r="U35" i="7"/>
  <c r="E36" i="7"/>
  <c r="P36" i="7"/>
  <c r="Q36" i="7"/>
  <c r="R36" i="7"/>
  <c r="S36" i="7"/>
  <c r="T36" i="7"/>
  <c r="U36" i="7"/>
  <c r="E37" i="7"/>
  <c r="P37" i="7"/>
  <c r="Q37" i="7"/>
  <c r="R37" i="7"/>
  <c r="S37" i="7"/>
  <c r="T37" i="7"/>
  <c r="U37" i="7"/>
  <c r="E38" i="7"/>
  <c r="P38" i="7"/>
  <c r="Q38" i="7"/>
  <c r="R38" i="7"/>
  <c r="S38" i="7"/>
  <c r="T38" i="7"/>
  <c r="U38" i="7"/>
  <c r="E39" i="7"/>
  <c r="P39" i="7"/>
  <c r="Q39" i="7"/>
  <c r="R39" i="7"/>
  <c r="S39" i="7"/>
  <c r="T39" i="7"/>
  <c r="U39" i="7"/>
  <c r="E40" i="7"/>
  <c r="P40" i="7"/>
  <c r="Q40" i="7"/>
  <c r="R40" i="7"/>
  <c r="S40" i="7"/>
  <c r="T40" i="7"/>
  <c r="U40" i="7"/>
  <c r="E41" i="7"/>
  <c r="P41" i="7"/>
  <c r="Q41" i="7"/>
  <c r="R41" i="7"/>
  <c r="S41" i="7"/>
  <c r="T41" i="7"/>
  <c r="U41" i="7"/>
  <c r="E42" i="7"/>
  <c r="P42" i="7"/>
  <c r="Q42" i="7"/>
  <c r="R42" i="7"/>
  <c r="S42" i="7"/>
  <c r="T42" i="7"/>
  <c r="U42" i="7"/>
  <c r="B44" i="7"/>
  <c r="B43" i="7" s="1"/>
  <c r="C44" i="7"/>
  <c r="C43" i="7" s="1"/>
  <c r="D44" i="7"/>
  <c r="D43" i="7" s="1"/>
  <c r="F44" i="7"/>
  <c r="F43" i="7" s="1"/>
  <c r="G44" i="7"/>
  <c r="G43" i="7" s="1"/>
  <c r="H44" i="7"/>
  <c r="H43" i="7" s="1"/>
  <c r="I44" i="7"/>
  <c r="I43" i="7" s="1"/>
  <c r="J44" i="7"/>
  <c r="J43" i="7" s="1"/>
  <c r="R43" i="7" s="1"/>
  <c r="K44" i="7"/>
  <c r="K43" i="7" s="1"/>
  <c r="S43" i="7" s="1"/>
  <c r="L44" i="7"/>
  <c r="L43" i="7" s="1"/>
  <c r="M44" i="7"/>
  <c r="M43" i="7" s="1"/>
  <c r="N44" i="7"/>
  <c r="N43" i="7" s="1"/>
  <c r="O44" i="7"/>
  <c r="O43" i="7" s="1"/>
  <c r="R44" i="7"/>
  <c r="S44" i="7"/>
  <c r="V44" i="7"/>
  <c r="V43" i="7" s="1"/>
  <c r="W44" i="7"/>
  <c r="W43" i="7" s="1"/>
  <c r="E45" i="7"/>
  <c r="E44" i="7" s="1"/>
  <c r="P45" i="7"/>
  <c r="P44" i="7" s="1"/>
  <c r="Q45" i="7"/>
  <c r="Q44" i="7" s="1"/>
  <c r="R45" i="7"/>
  <c r="S45" i="7"/>
  <c r="T45" i="7"/>
  <c r="U45" i="7"/>
  <c r="E46" i="7"/>
  <c r="P46" i="7"/>
  <c r="Q46" i="7"/>
  <c r="R46" i="7"/>
  <c r="S46" i="7"/>
  <c r="T46" i="7"/>
  <c r="U46" i="7"/>
  <c r="E47" i="7"/>
  <c r="P47" i="7"/>
  <c r="Q47" i="7"/>
  <c r="R47" i="7"/>
  <c r="S47" i="7"/>
  <c r="T47" i="7"/>
  <c r="U47" i="7"/>
  <c r="E48" i="7"/>
  <c r="P48" i="7"/>
  <c r="Q48" i="7"/>
  <c r="R48" i="7"/>
  <c r="S48" i="7"/>
  <c r="T48" i="7"/>
  <c r="U48" i="7"/>
  <c r="E49" i="7"/>
  <c r="P49" i="7"/>
  <c r="Q49" i="7"/>
  <c r="R49" i="7"/>
  <c r="S49" i="7"/>
  <c r="T49" i="7"/>
  <c r="U49" i="7"/>
  <c r="E50" i="7"/>
  <c r="P50" i="7"/>
  <c r="Q50" i="7"/>
  <c r="R50" i="7"/>
  <c r="S50" i="7"/>
  <c r="T50" i="7"/>
  <c r="U50" i="7"/>
  <c r="E51" i="7"/>
  <c r="P51" i="7"/>
  <c r="Q51" i="7"/>
  <c r="R51" i="7"/>
  <c r="S51" i="7"/>
  <c r="T51" i="7"/>
  <c r="U51" i="7"/>
  <c r="E52" i="7"/>
  <c r="P52" i="7"/>
  <c r="Q52" i="7"/>
  <c r="R52" i="7"/>
  <c r="S52" i="7"/>
  <c r="T52" i="7"/>
  <c r="U52" i="7"/>
  <c r="E53" i="7"/>
  <c r="P53" i="7"/>
  <c r="Q53" i="7"/>
  <c r="R53" i="7"/>
  <c r="S53" i="7"/>
  <c r="T53" i="7"/>
  <c r="U53" i="7"/>
  <c r="E54" i="7"/>
  <c r="P54" i="7"/>
  <c r="Q54" i="7"/>
  <c r="R54" i="7"/>
  <c r="S54" i="7"/>
  <c r="T54" i="7"/>
  <c r="U54" i="7"/>
  <c r="E55" i="7"/>
  <c r="P55" i="7"/>
  <c r="Q55" i="7"/>
  <c r="R55" i="7"/>
  <c r="S55" i="7"/>
  <c r="T55" i="7"/>
  <c r="U55" i="7"/>
  <c r="B56" i="7"/>
  <c r="C56" i="7"/>
  <c r="D56" i="7"/>
  <c r="F56" i="7"/>
  <c r="G56" i="7"/>
  <c r="H56" i="7"/>
  <c r="I56" i="7"/>
  <c r="J56" i="7"/>
  <c r="K56" i="7"/>
  <c r="L56" i="7"/>
  <c r="M56" i="7"/>
  <c r="N56" i="7"/>
  <c r="O56" i="7"/>
  <c r="R56" i="7"/>
  <c r="S56" i="7"/>
  <c r="V56" i="7"/>
  <c r="W56" i="7"/>
  <c r="E57" i="7"/>
  <c r="E56" i="7" s="1"/>
  <c r="P57" i="7"/>
  <c r="P56" i="7" s="1"/>
  <c r="Q57" i="7"/>
  <c r="Q56" i="7" s="1"/>
  <c r="R57" i="7"/>
  <c r="S57" i="7"/>
  <c r="T57" i="7"/>
  <c r="U57" i="7"/>
  <c r="E58" i="7"/>
  <c r="P58" i="7"/>
  <c r="Q58" i="7"/>
  <c r="R58" i="7"/>
  <c r="S58" i="7"/>
  <c r="T58" i="7"/>
  <c r="U58" i="7"/>
  <c r="E59" i="7"/>
  <c r="P59" i="7"/>
  <c r="Q59" i="7"/>
  <c r="R59" i="7"/>
  <c r="S59" i="7"/>
  <c r="T59" i="7"/>
  <c r="U59" i="7"/>
  <c r="E60" i="7"/>
  <c r="P60" i="7"/>
  <c r="Q60" i="7"/>
  <c r="R60" i="7"/>
  <c r="S60" i="7"/>
  <c r="T60" i="7"/>
  <c r="U60" i="7"/>
  <c r="B62" i="7"/>
  <c r="C62" i="7"/>
  <c r="D62" i="7"/>
  <c r="F62" i="7"/>
  <c r="G62" i="7"/>
  <c r="H62" i="7"/>
  <c r="I62" i="7"/>
  <c r="J62" i="7"/>
  <c r="K62" i="7"/>
  <c r="L62" i="7"/>
  <c r="M62" i="7"/>
  <c r="N62" i="7"/>
  <c r="O62" i="7"/>
  <c r="R62" i="7"/>
  <c r="S62" i="7"/>
  <c r="V62" i="7"/>
  <c r="W62" i="7"/>
  <c r="E63" i="7"/>
  <c r="E62" i="7" s="1"/>
  <c r="P63" i="7"/>
  <c r="P62" i="7" s="1"/>
  <c r="Q63" i="7"/>
  <c r="Q62" i="7" s="1"/>
  <c r="R63" i="7"/>
  <c r="S63" i="7"/>
  <c r="T63" i="7"/>
  <c r="U63" i="7"/>
  <c r="E64" i="7"/>
  <c r="P64" i="7"/>
  <c r="Q64" i="7"/>
  <c r="R64" i="7"/>
  <c r="S64" i="7"/>
  <c r="T64" i="7"/>
  <c r="U64" i="7"/>
  <c r="B9" i="6"/>
  <c r="B8" i="6" s="1"/>
  <c r="C9" i="6"/>
  <c r="C8" i="6" s="1"/>
  <c r="D9" i="6"/>
  <c r="D8" i="6" s="1"/>
  <c r="F9" i="6"/>
  <c r="F8" i="6" s="1"/>
  <c r="G9" i="6"/>
  <c r="G8" i="6" s="1"/>
  <c r="H9" i="6"/>
  <c r="H8" i="6" s="1"/>
  <c r="I9" i="6"/>
  <c r="I8" i="6" s="1"/>
  <c r="J9" i="6"/>
  <c r="J8" i="6" s="1"/>
  <c r="K9" i="6"/>
  <c r="K8" i="6" s="1"/>
  <c r="L9" i="6"/>
  <c r="L8" i="6" s="1"/>
  <c r="M9" i="6"/>
  <c r="M8" i="6" s="1"/>
  <c r="N9" i="6"/>
  <c r="N8" i="6" s="1"/>
  <c r="O9" i="6"/>
  <c r="O8" i="6" s="1"/>
  <c r="R9" i="6"/>
  <c r="S9" i="6"/>
  <c r="V9" i="6"/>
  <c r="V8" i="6" s="1"/>
  <c r="W9" i="6"/>
  <c r="W8" i="6" s="1"/>
  <c r="E10" i="6"/>
  <c r="E9" i="6" s="1"/>
  <c r="P10" i="6"/>
  <c r="P9" i="6" s="1"/>
  <c r="Q10" i="6"/>
  <c r="Q9" i="6" s="1"/>
  <c r="R10" i="6"/>
  <c r="S10" i="6"/>
  <c r="T10" i="6"/>
  <c r="U10" i="6"/>
  <c r="E11" i="6"/>
  <c r="P11" i="6"/>
  <c r="Q11" i="6"/>
  <c r="R11" i="6"/>
  <c r="S11" i="6"/>
  <c r="T11" i="6"/>
  <c r="U11" i="6"/>
  <c r="E12" i="6"/>
  <c r="P12" i="6"/>
  <c r="Q12" i="6"/>
  <c r="R12" i="6"/>
  <c r="S12" i="6"/>
  <c r="T12" i="6"/>
  <c r="U12" i="6"/>
  <c r="E13" i="6"/>
  <c r="P13" i="6"/>
  <c r="Q13" i="6"/>
  <c r="R13" i="6"/>
  <c r="S13" i="6"/>
  <c r="T13" i="6"/>
  <c r="U13" i="6"/>
  <c r="E14" i="6"/>
  <c r="P14" i="6"/>
  <c r="Q14" i="6"/>
  <c r="R14" i="6"/>
  <c r="S14" i="6"/>
  <c r="E15" i="6"/>
  <c r="P15" i="6"/>
  <c r="Q15" i="6"/>
  <c r="R15" i="6"/>
  <c r="S15" i="6"/>
  <c r="T15" i="6"/>
  <c r="U15" i="6"/>
  <c r="E16" i="6"/>
  <c r="P16" i="6"/>
  <c r="Q16" i="6"/>
  <c r="R16" i="6"/>
  <c r="S16" i="6"/>
  <c r="T16" i="6"/>
  <c r="U16" i="6"/>
  <c r="E17" i="6"/>
  <c r="P17" i="6"/>
  <c r="Q17" i="6"/>
  <c r="R17" i="6"/>
  <c r="S17" i="6"/>
  <c r="T17" i="6"/>
  <c r="U17" i="6"/>
  <c r="E18" i="6"/>
  <c r="P18" i="6"/>
  <c r="Q18" i="6"/>
  <c r="R18" i="6"/>
  <c r="S18" i="6"/>
  <c r="T18" i="6"/>
  <c r="U18" i="6"/>
  <c r="E19" i="6"/>
  <c r="P19" i="6"/>
  <c r="Q19" i="6"/>
  <c r="R19" i="6"/>
  <c r="S19" i="6"/>
  <c r="T19" i="6"/>
  <c r="U19" i="6"/>
  <c r="E20" i="6"/>
  <c r="P20" i="6"/>
  <c r="Q20" i="6"/>
  <c r="R20" i="6"/>
  <c r="S20" i="6"/>
  <c r="T20" i="6"/>
  <c r="U20" i="6"/>
  <c r="E21" i="6"/>
  <c r="P21" i="6"/>
  <c r="Q21" i="6"/>
  <c r="R21" i="6"/>
  <c r="S21" i="6"/>
  <c r="T21" i="6"/>
  <c r="U21" i="6"/>
  <c r="E22" i="6"/>
  <c r="P22" i="6"/>
  <c r="Q22" i="6"/>
  <c r="U22" i="6" s="1"/>
  <c r="R22" i="6"/>
  <c r="S22" i="6"/>
  <c r="T22" i="6"/>
  <c r="E23" i="6"/>
  <c r="P23" i="6"/>
  <c r="Q23" i="6"/>
  <c r="R23" i="6"/>
  <c r="S23" i="6"/>
  <c r="T23" i="6"/>
  <c r="U23" i="6"/>
  <c r="E24" i="6"/>
  <c r="P24" i="6"/>
  <c r="Q24" i="6"/>
  <c r="R24" i="6"/>
  <c r="S24" i="6"/>
  <c r="T24" i="6"/>
  <c r="U24" i="6"/>
  <c r="E25" i="6"/>
  <c r="P25" i="6"/>
  <c r="Q25" i="6"/>
  <c r="R25" i="6"/>
  <c r="S25" i="6"/>
  <c r="T25" i="6"/>
  <c r="U25" i="6"/>
  <c r="E26" i="6"/>
  <c r="P26" i="6"/>
  <c r="Q26" i="6"/>
  <c r="R26" i="6"/>
  <c r="S26" i="6"/>
  <c r="T26" i="6"/>
  <c r="U26" i="6"/>
  <c r="E27" i="6"/>
  <c r="P27" i="6"/>
  <c r="Q27" i="6"/>
  <c r="R27" i="6"/>
  <c r="S27" i="6"/>
  <c r="T27" i="6"/>
  <c r="U27" i="6"/>
  <c r="B28" i="6"/>
  <c r="C28" i="6"/>
  <c r="D28" i="6"/>
  <c r="F28" i="6"/>
  <c r="G28" i="6"/>
  <c r="H28" i="6"/>
  <c r="I28" i="6"/>
  <c r="J28" i="6"/>
  <c r="K28" i="6"/>
  <c r="L28" i="6"/>
  <c r="M28" i="6"/>
  <c r="N28" i="6"/>
  <c r="O28" i="6"/>
  <c r="R28" i="6"/>
  <c r="S28" i="6"/>
  <c r="V28" i="6"/>
  <c r="W28" i="6"/>
  <c r="E29" i="6"/>
  <c r="E28" i="6" s="1"/>
  <c r="P29" i="6"/>
  <c r="P28" i="6" s="1"/>
  <c r="Q29" i="6"/>
  <c r="Q28" i="6" s="1"/>
  <c r="R29" i="6"/>
  <c r="S29" i="6"/>
  <c r="T29" i="6"/>
  <c r="U29" i="6"/>
  <c r="E30" i="6"/>
  <c r="P30" i="6"/>
  <c r="Q30" i="6"/>
  <c r="R30" i="6"/>
  <c r="S30" i="6"/>
  <c r="T30" i="6"/>
  <c r="U30" i="6"/>
  <c r="E31" i="6"/>
  <c r="P31" i="6"/>
  <c r="Q31" i="6"/>
  <c r="R31" i="6"/>
  <c r="S31" i="6"/>
  <c r="T31" i="6"/>
  <c r="U31" i="6"/>
  <c r="E32" i="6"/>
  <c r="P32" i="6"/>
  <c r="Q32" i="6"/>
  <c r="R32" i="6"/>
  <c r="S32" i="6"/>
  <c r="T32" i="6"/>
  <c r="U32" i="6"/>
  <c r="E33" i="6"/>
  <c r="P33" i="6"/>
  <c r="Q33" i="6"/>
  <c r="R33" i="6"/>
  <c r="S33" i="6"/>
  <c r="T33" i="6"/>
  <c r="U33" i="6"/>
  <c r="E34" i="6"/>
  <c r="P34" i="6"/>
  <c r="Q34" i="6"/>
  <c r="R34" i="6"/>
  <c r="S34" i="6"/>
  <c r="T34" i="6"/>
  <c r="U34" i="6"/>
  <c r="E35" i="6"/>
  <c r="P35" i="6"/>
  <c r="Q35" i="6"/>
  <c r="R35" i="6"/>
  <c r="S35" i="6"/>
  <c r="T35" i="6"/>
  <c r="U35" i="6"/>
  <c r="E36" i="6"/>
  <c r="P36" i="6"/>
  <c r="Q36" i="6"/>
  <c r="R36" i="6"/>
  <c r="S36" i="6"/>
  <c r="T36" i="6"/>
  <c r="U36" i="6"/>
  <c r="E37" i="6"/>
  <c r="P37" i="6"/>
  <c r="Q37" i="6"/>
  <c r="R37" i="6"/>
  <c r="S37" i="6"/>
  <c r="T37" i="6"/>
  <c r="U37" i="6"/>
  <c r="E38" i="6"/>
  <c r="P38" i="6"/>
  <c r="Q38" i="6"/>
  <c r="R38" i="6"/>
  <c r="S38" i="6"/>
  <c r="T38" i="6"/>
  <c r="U38" i="6"/>
  <c r="E39" i="6"/>
  <c r="P39" i="6"/>
  <c r="Q39" i="6"/>
  <c r="R39" i="6"/>
  <c r="S39" i="6"/>
  <c r="T39" i="6"/>
  <c r="U39" i="6"/>
  <c r="E40" i="6"/>
  <c r="P40" i="6"/>
  <c r="Q40" i="6"/>
  <c r="R40" i="6"/>
  <c r="S40" i="6"/>
  <c r="T40" i="6"/>
  <c r="U40" i="6"/>
  <c r="E41" i="6"/>
  <c r="P41" i="6"/>
  <c r="Q41" i="6"/>
  <c r="R41" i="6"/>
  <c r="S41" i="6"/>
  <c r="T41" i="6"/>
  <c r="U41" i="6"/>
  <c r="E42" i="6"/>
  <c r="P42" i="6"/>
  <c r="Q42" i="6"/>
  <c r="R42" i="6"/>
  <c r="S42" i="6"/>
  <c r="T42" i="6"/>
  <c r="U42" i="6"/>
  <c r="B44" i="6"/>
  <c r="B43" i="6" s="1"/>
  <c r="C44" i="6"/>
  <c r="C43" i="6" s="1"/>
  <c r="D44" i="6"/>
  <c r="D43" i="6" s="1"/>
  <c r="F44" i="6"/>
  <c r="F43" i="6" s="1"/>
  <c r="G44" i="6"/>
  <c r="G43" i="6" s="1"/>
  <c r="H44" i="6"/>
  <c r="H43" i="6" s="1"/>
  <c r="I44" i="6"/>
  <c r="I43" i="6" s="1"/>
  <c r="J44" i="6"/>
  <c r="J43" i="6" s="1"/>
  <c r="R43" i="6" s="1"/>
  <c r="K44" i="6"/>
  <c r="K43" i="6" s="1"/>
  <c r="S43" i="6" s="1"/>
  <c r="L44" i="6"/>
  <c r="L43" i="6" s="1"/>
  <c r="M44" i="6"/>
  <c r="M43" i="6" s="1"/>
  <c r="N44" i="6"/>
  <c r="N43" i="6" s="1"/>
  <c r="O44" i="6"/>
  <c r="O43" i="6" s="1"/>
  <c r="R44" i="6"/>
  <c r="S44" i="6"/>
  <c r="V44" i="6"/>
  <c r="V43" i="6" s="1"/>
  <c r="W44" i="6"/>
  <c r="W43" i="6" s="1"/>
  <c r="E45" i="6"/>
  <c r="P45" i="6"/>
  <c r="P44" i="6" s="1"/>
  <c r="P43" i="6" s="1"/>
  <c r="Q45" i="6"/>
  <c r="Q44" i="6" s="1"/>
  <c r="Q43" i="6" s="1"/>
  <c r="R45" i="6"/>
  <c r="S45" i="6"/>
  <c r="T45" i="6"/>
  <c r="E46" i="6"/>
  <c r="P46" i="6"/>
  <c r="Q46" i="6"/>
  <c r="R46" i="6"/>
  <c r="S46" i="6"/>
  <c r="T46" i="6"/>
  <c r="U46" i="6"/>
  <c r="E47" i="6"/>
  <c r="P47" i="6"/>
  <c r="Q47" i="6"/>
  <c r="R47" i="6"/>
  <c r="S47" i="6"/>
  <c r="T47" i="6"/>
  <c r="U47" i="6"/>
  <c r="E48" i="6"/>
  <c r="P48" i="6"/>
  <c r="Q48" i="6"/>
  <c r="R48" i="6"/>
  <c r="S48" i="6"/>
  <c r="T48" i="6"/>
  <c r="U48" i="6"/>
  <c r="E49" i="6"/>
  <c r="P49" i="6"/>
  <c r="Q49" i="6"/>
  <c r="R49" i="6"/>
  <c r="S49" i="6"/>
  <c r="T49" i="6"/>
  <c r="U49" i="6"/>
  <c r="E50" i="6"/>
  <c r="P50" i="6"/>
  <c r="Q50" i="6"/>
  <c r="R50" i="6"/>
  <c r="S50" i="6"/>
  <c r="T50" i="6"/>
  <c r="U50" i="6"/>
  <c r="E51" i="6"/>
  <c r="P51" i="6"/>
  <c r="Q51" i="6"/>
  <c r="R51" i="6"/>
  <c r="S51" i="6"/>
  <c r="T51" i="6"/>
  <c r="U51" i="6"/>
  <c r="E52" i="6"/>
  <c r="P52" i="6"/>
  <c r="Q52" i="6"/>
  <c r="R52" i="6"/>
  <c r="S52" i="6"/>
  <c r="T52" i="6"/>
  <c r="U52" i="6"/>
  <c r="E53" i="6"/>
  <c r="P53" i="6"/>
  <c r="Q53" i="6"/>
  <c r="R53" i="6"/>
  <c r="S53" i="6"/>
  <c r="T53" i="6"/>
  <c r="U53" i="6"/>
  <c r="E54" i="6"/>
  <c r="P54" i="6"/>
  <c r="Q54" i="6"/>
  <c r="R54" i="6"/>
  <c r="S54" i="6"/>
  <c r="T54" i="6"/>
  <c r="U54" i="6"/>
  <c r="E55" i="6"/>
  <c r="P55" i="6"/>
  <c r="Q55" i="6"/>
  <c r="R55" i="6"/>
  <c r="S55" i="6"/>
  <c r="T55" i="6"/>
  <c r="U55" i="6"/>
  <c r="B56" i="6"/>
  <c r="C56" i="6"/>
  <c r="D56" i="6"/>
  <c r="E56" i="6"/>
  <c r="F56" i="6"/>
  <c r="G56" i="6"/>
  <c r="H56" i="6"/>
  <c r="I56" i="6"/>
  <c r="J56" i="6"/>
  <c r="R56" i="6" s="1"/>
  <c r="K56" i="6"/>
  <c r="S56" i="6" s="1"/>
  <c r="L56" i="6"/>
  <c r="M56" i="6"/>
  <c r="N56" i="6"/>
  <c r="O56" i="6"/>
  <c r="V56" i="6"/>
  <c r="W56" i="6"/>
  <c r="E57" i="6"/>
  <c r="P57" i="6"/>
  <c r="P56" i="6" s="1"/>
  <c r="Q57" i="6"/>
  <c r="Q56" i="6" s="1"/>
  <c r="R57" i="6"/>
  <c r="S57" i="6"/>
  <c r="T57" i="6"/>
  <c r="U57" i="6"/>
  <c r="E58" i="6"/>
  <c r="P58" i="6"/>
  <c r="Q58" i="6"/>
  <c r="R58" i="6"/>
  <c r="S58" i="6"/>
  <c r="T58" i="6"/>
  <c r="U58" i="6"/>
  <c r="E59" i="6"/>
  <c r="P59" i="6"/>
  <c r="Q59" i="6"/>
  <c r="R59" i="6"/>
  <c r="S59" i="6"/>
  <c r="T59" i="6"/>
  <c r="U59" i="6"/>
  <c r="E60" i="6"/>
  <c r="P60" i="6"/>
  <c r="Q60" i="6"/>
  <c r="R60" i="6"/>
  <c r="S60" i="6"/>
  <c r="T60" i="6"/>
  <c r="U60" i="6"/>
  <c r="B62" i="6"/>
  <c r="C62" i="6"/>
  <c r="D62" i="6"/>
  <c r="F62" i="6"/>
  <c r="G62" i="6"/>
  <c r="H62" i="6"/>
  <c r="I62" i="6"/>
  <c r="J62" i="6"/>
  <c r="K62" i="6"/>
  <c r="L62" i="6"/>
  <c r="M62" i="6"/>
  <c r="N62" i="6"/>
  <c r="O62" i="6"/>
  <c r="R62" i="6"/>
  <c r="S62" i="6"/>
  <c r="V62" i="6"/>
  <c r="W62" i="6"/>
  <c r="E63" i="6"/>
  <c r="E62" i="6" s="1"/>
  <c r="P63" i="6"/>
  <c r="P62" i="6" s="1"/>
  <c r="Q63" i="6"/>
  <c r="Q62" i="6" s="1"/>
  <c r="R63" i="6"/>
  <c r="S63" i="6"/>
  <c r="T63" i="6"/>
  <c r="U63" i="6"/>
  <c r="E64" i="6"/>
  <c r="P64" i="6"/>
  <c r="Q64" i="6"/>
  <c r="R64" i="6"/>
  <c r="S64" i="6"/>
  <c r="T64" i="6"/>
  <c r="U64" i="6"/>
  <c r="B9" i="5"/>
  <c r="B8" i="5" s="1"/>
  <c r="C9" i="5"/>
  <c r="C8" i="5" s="1"/>
  <c r="C61" i="5" s="1"/>
  <c r="C65" i="5" s="1"/>
  <c r="D9" i="5"/>
  <c r="D8" i="5" s="1"/>
  <c r="D61" i="5" s="1"/>
  <c r="D65" i="5" s="1"/>
  <c r="F9" i="5"/>
  <c r="F8" i="5" s="1"/>
  <c r="F61" i="5" s="1"/>
  <c r="F65" i="5" s="1"/>
  <c r="G9" i="5"/>
  <c r="G8" i="5" s="1"/>
  <c r="G61" i="5" s="1"/>
  <c r="G65" i="5" s="1"/>
  <c r="H9" i="5"/>
  <c r="H8" i="5" s="1"/>
  <c r="H61" i="5" s="1"/>
  <c r="H65" i="5" s="1"/>
  <c r="I9" i="5"/>
  <c r="I8" i="5" s="1"/>
  <c r="I61" i="5" s="1"/>
  <c r="I65" i="5" s="1"/>
  <c r="J9" i="5"/>
  <c r="J8" i="5" s="1"/>
  <c r="K9" i="5"/>
  <c r="K8" i="5" s="1"/>
  <c r="L9" i="5"/>
  <c r="L8" i="5" s="1"/>
  <c r="L61" i="5" s="1"/>
  <c r="L65" i="5" s="1"/>
  <c r="M9" i="5"/>
  <c r="M8" i="5" s="1"/>
  <c r="M61" i="5" s="1"/>
  <c r="M65" i="5" s="1"/>
  <c r="N9" i="5"/>
  <c r="N8" i="5" s="1"/>
  <c r="N61" i="5" s="1"/>
  <c r="N65" i="5" s="1"/>
  <c r="O9" i="5"/>
  <c r="O8" i="5" s="1"/>
  <c r="O61" i="5" s="1"/>
  <c r="O65" i="5" s="1"/>
  <c r="R9" i="5"/>
  <c r="S9" i="5"/>
  <c r="V9" i="5"/>
  <c r="V8" i="5" s="1"/>
  <c r="V61" i="5" s="1"/>
  <c r="V65" i="5" s="1"/>
  <c r="W9" i="5"/>
  <c r="W8" i="5" s="1"/>
  <c r="W61" i="5" s="1"/>
  <c r="W65" i="5" s="1"/>
  <c r="E10" i="5"/>
  <c r="E9" i="5" s="1"/>
  <c r="P10" i="5"/>
  <c r="P9" i="5" s="1"/>
  <c r="Q10" i="5"/>
  <c r="Q9" i="5" s="1"/>
  <c r="R10" i="5"/>
  <c r="S10" i="5"/>
  <c r="T10" i="5"/>
  <c r="U10" i="5"/>
  <c r="E11" i="5"/>
  <c r="P11" i="5"/>
  <c r="Q11" i="5"/>
  <c r="R11" i="5"/>
  <c r="S11" i="5"/>
  <c r="T11" i="5"/>
  <c r="U11" i="5"/>
  <c r="E12" i="5"/>
  <c r="P12" i="5"/>
  <c r="Q12" i="5"/>
  <c r="R12" i="5"/>
  <c r="S12" i="5"/>
  <c r="T12" i="5"/>
  <c r="U12" i="5"/>
  <c r="E13" i="5"/>
  <c r="P13" i="5"/>
  <c r="Q13" i="5"/>
  <c r="R13" i="5"/>
  <c r="S13" i="5"/>
  <c r="T13" i="5"/>
  <c r="U13" i="5"/>
  <c r="E14" i="5"/>
  <c r="P14" i="5"/>
  <c r="Q14" i="5"/>
  <c r="R14" i="5"/>
  <c r="S14" i="5"/>
  <c r="T14" i="5"/>
  <c r="U14" i="5"/>
  <c r="E15" i="5"/>
  <c r="P15" i="5"/>
  <c r="Q15" i="5"/>
  <c r="R15" i="5"/>
  <c r="S15" i="5"/>
  <c r="T15" i="5"/>
  <c r="U15" i="5"/>
  <c r="E16" i="5"/>
  <c r="P16" i="5"/>
  <c r="Q16" i="5"/>
  <c r="R16" i="5"/>
  <c r="S16" i="5"/>
  <c r="T16" i="5"/>
  <c r="U16" i="5"/>
  <c r="E17" i="5"/>
  <c r="P17" i="5"/>
  <c r="Q17" i="5"/>
  <c r="R17" i="5"/>
  <c r="S17" i="5"/>
  <c r="T17" i="5"/>
  <c r="U17" i="5"/>
  <c r="E18" i="5"/>
  <c r="P18" i="5"/>
  <c r="Q18" i="5"/>
  <c r="R18" i="5"/>
  <c r="S18" i="5"/>
  <c r="T18" i="5"/>
  <c r="U18" i="5"/>
  <c r="E19" i="5"/>
  <c r="P19" i="5"/>
  <c r="Q19" i="5"/>
  <c r="R19" i="5"/>
  <c r="S19" i="5"/>
  <c r="T19" i="5"/>
  <c r="U19" i="5"/>
  <c r="E20" i="5"/>
  <c r="P20" i="5"/>
  <c r="Q20" i="5"/>
  <c r="R20" i="5"/>
  <c r="S20" i="5"/>
  <c r="E21" i="5"/>
  <c r="P21" i="5"/>
  <c r="Q21" i="5"/>
  <c r="R21" i="5"/>
  <c r="S21" i="5"/>
  <c r="T21" i="5"/>
  <c r="U21" i="5"/>
  <c r="E22" i="5"/>
  <c r="P22" i="5"/>
  <c r="Q22" i="5"/>
  <c r="R22" i="5"/>
  <c r="S22" i="5"/>
  <c r="T22" i="5"/>
  <c r="U22" i="5"/>
  <c r="E23" i="5"/>
  <c r="P23" i="5"/>
  <c r="Q23" i="5"/>
  <c r="R23" i="5"/>
  <c r="S23" i="5"/>
  <c r="T23" i="5"/>
  <c r="U23" i="5"/>
  <c r="E24" i="5"/>
  <c r="P24" i="5"/>
  <c r="Q24" i="5"/>
  <c r="R24" i="5"/>
  <c r="S24" i="5"/>
  <c r="T24" i="5"/>
  <c r="U24" i="5"/>
  <c r="E25" i="5"/>
  <c r="P25" i="5"/>
  <c r="Q25" i="5"/>
  <c r="R25" i="5"/>
  <c r="S25" i="5"/>
  <c r="T25" i="5"/>
  <c r="U25" i="5"/>
  <c r="E26" i="5"/>
  <c r="P26" i="5"/>
  <c r="Q26" i="5"/>
  <c r="R26" i="5"/>
  <c r="S26" i="5"/>
  <c r="T26" i="5"/>
  <c r="U26" i="5"/>
  <c r="E27" i="5"/>
  <c r="P27" i="5"/>
  <c r="Q27" i="5"/>
  <c r="R27" i="5"/>
  <c r="S27" i="5"/>
  <c r="T27" i="5"/>
  <c r="U27" i="5"/>
  <c r="B28" i="5"/>
  <c r="C28" i="5"/>
  <c r="D28" i="5"/>
  <c r="F28" i="5"/>
  <c r="G28" i="5"/>
  <c r="H28" i="5"/>
  <c r="I28" i="5"/>
  <c r="J28" i="5"/>
  <c r="K28" i="5"/>
  <c r="L28" i="5"/>
  <c r="M28" i="5"/>
  <c r="N28" i="5"/>
  <c r="O28" i="5"/>
  <c r="R28" i="5"/>
  <c r="S28" i="5"/>
  <c r="V28" i="5"/>
  <c r="W28" i="5"/>
  <c r="E29" i="5"/>
  <c r="E28" i="5" s="1"/>
  <c r="P29" i="5"/>
  <c r="P28" i="5" s="1"/>
  <c r="Q29" i="5"/>
  <c r="Q28" i="5" s="1"/>
  <c r="R29" i="5"/>
  <c r="S29" i="5"/>
  <c r="T29" i="5"/>
  <c r="U29" i="5"/>
  <c r="E30" i="5"/>
  <c r="P30" i="5"/>
  <c r="Q30" i="5"/>
  <c r="R30" i="5"/>
  <c r="S30" i="5"/>
  <c r="T30" i="5"/>
  <c r="U30" i="5"/>
  <c r="E31" i="5"/>
  <c r="P31" i="5"/>
  <c r="Q31" i="5"/>
  <c r="R31" i="5"/>
  <c r="S31" i="5"/>
  <c r="T31" i="5"/>
  <c r="U31" i="5"/>
  <c r="E32" i="5"/>
  <c r="P32" i="5"/>
  <c r="Q32" i="5"/>
  <c r="R32" i="5"/>
  <c r="S32" i="5"/>
  <c r="T32" i="5"/>
  <c r="U32" i="5"/>
  <c r="E33" i="5"/>
  <c r="P33" i="5"/>
  <c r="Q33" i="5"/>
  <c r="R33" i="5"/>
  <c r="S33" i="5"/>
  <c r="T33" i="5"/>
  <c r="U33" i="5"/>
  <c r="E34" i="5"/>
  <c r="P34" i="5"/>
  <c r="Q34" i="5"/>
  <c r="R34" i="5"/>
  <c r="S34" i="5"/>
  <c r="T34" i="5"/>
  <c r="U34" i="5"/>
  <c r="E35" i="5"/>
  <c r="P35" i="5"/>
  <c r="Q35" i="5"/>
  <c r="R35" i="5"/>
  <c r="S35" i="5"/>
  <c r="E36" i="5"/>
  <c r="P36" i="5"/>
  <c r="Q36" i="5"/>
  <c r="R36" i="5"/>
  <c r="S36" i="5"/>
  <c r="T36" i="5"/>
  <c r="U36" i="5"/>
  <c r="E37" i="5"/>
  <c r="P37" i="5"/>
  <c r="Q37" i="5"/>
  <c r="R37" i="5"/>
  <c r="S37" i="5"/>
  <c r="T37" i="5"/>
  <c r="U37" i="5"/>
  <c r="E38" i="5"/>
  <c r="P38" i="5"/>
  <c r="Q38" i="5"/>
  <c r="R38" i="5"/>
  <c r="S38" i="5"/>
  <c r="T38" i="5"/>
  <c r="U38" i="5"/>
  <c r="E39" i="5"/>
  <c r="P39" i="5"/>
  <c r="Q39" i="5"/>
  <c r="R39" i="5"/>
  <c r="S39" i="5"/>
  <c r="T39" i="5"/>
  <c r="U39" i="5"/>
  <c r="E40" i="5"/>
  <c r="P40" i="5"/>
  <c r="Q40" i="5"/>
  <c r="R40" i="5"/>
  <c r="S40" i="5"/>
  <c r="T40" i="5"/>
  <c r="U40" i="5"/>
  <c r="E41" i="5"/>
  <c r="P41" i="5"/>
  <c r="Q41" i="5"/>
  <c r="R41" i="5"/>
  <c r="S41" i="5"/>
  <c r="T41" i="5"/>
  <c r="U41" i="5"/>
  <c r="E42" i="5"/>
  <c r="P42" i="5"/>
  <c r="Q42" i="5"/>
  <c r="R42" i="5"/>
  <c r="S42" i="5"/>
  <c r="T42" i="5"/>
  <c r="U42" i="5"/>
  <c r="B44" i="5"/>
  <c r="B43" i="5" s="1"/>
  <c r="C44" i="5"/>
  <c r="C43" i="5" s="1"/>
  <c r="D44" i="5"/>
  <c r="D43" i="5" s="1"/>
  <c r="F44" i="5"/>
  <c r="F43" i="5" s="1"/>
  <c r="G44" i="5"/>
  <c r="G43" i="5" s="1"/>
  <c r="H44" i="5"/>
  <c r="H43" i="5" s="1"/>
  <c r="I44" i="5"/>
  <c r="I43" i="5" s="1"/>
  <c r="J44" i="5"/>
  <c r="J43" i="5" s="1"/>
  <c r="R43" i="5" s="1"/>
  <c r="K44" i="5"/>
  <c r="K43" i="5" s="1"/>
  <c r="S43" i="5" s="1"/>
  <c r="L44" i="5"/>
  <c r="L43" i="5" s="1"/>
  <c r="M44" i="5"/>
  <c r="M43" i="5" s="1"/>
  <c r="N44" i="5"/>
  <c r="N43" i="5" s="1"/>
  <c r="O44" i="5"/>
  <c r="O43" i="5" s="1"/>
  <c r="R44" i="5"/>
  <c r="S44" i="5"/>
  <c r="V44" i="5"/>
  <c r="V43" i="5" s="1"/>
  <c r="W44" i="5"/>
  <c r="W43" i="5" s="1"/>
  <c r="E45" i="5"/>
  <c r="E44" i="5" s="1"/>
  <c r="P45" i="5"/>
  <c r="P44" i="5" s="1"/>
  <c r="Q45" i="5"/>
  <c r="Q44" i="5" s="1"/>
  <c r="R45" i="5"/>
  <c r="S45" i="5"/>
  <c r="T45" i="5"/>
  <c r="U45" i="5"/>
  <c r="E46" i="5"/>
  <c r="P46" i="5"/>
  <c r="Q46" i="5"/>
  <c r="R46" i="5"/>
  <c r="S46" i="5"/>
  <c r="T46" i="5"/>
  <c r="U46" i="5"/>
  <c r="E47" i="5"/>
  <c r="T47" i="5" s="1"/>
  <c r="P47" i="5"/>
  <c r="Q47" i="5"/>
  <c r="R47" i="5"/>
  <c r="S47" i="5"/>
  <c r="U47" i="5"/>
  <c r="E48" i="5"/>
  <c r="P48" i="5"/>
  <c r="Q48" i="5"/>
  <c r="R48" i="5"/>
  <c r="S48" i="5"/>
  <c r="T48" i="5"/>
  <c r="U48" i="5"/>
  <c r="E49" i="5"/>
  <c r="P49" i="5"/>
  <c r="Q49" i="5"/>
  <c r="R49" i="5"/>
  <c r="S49" i="5"/>
  <c r="T49" i="5"/>
  <c r="U49" i="5"/>
  <c r="E50" i="5"/>
  <c r="P50" i="5"/>
  <c r="Q50" i="5"/>
  <c r="R50" i="5"/>
  <c r="S50" i="5"/>
  <c r="T50" i="5"/>
  <c r="U50" i="5"/>
  <c r="E51" i="5"/>
  <c r="P51" i="5"/>
  <c r="Q51" i="5"/>
  <c r="R51" i="5"/>
  <c r="S51" i="5"/>
  <c r="T51" i="5"/>
  <c r="U51" i="5"/>
  <c r="E52" i="5"/>
  <c r="P52" i="5"/>
  <c r="Q52" i="5"/>
  <c r="R52" i="5"/>
  <c r="S52" i="5"/>
  <c r="T52" i="5"/>
  <c r="U52" i="5"/>
  <c r="E53" i="5"/>
  <c r="P53" i="5"/>
  <c r="Q53" i="5"/>
  <c r="R53" i="5"/>
  <c r="S53" i="5"/>
  <c r="T53" i="5"/>
  <c r="U53" i="5"/>
  <c r="E54" i="5"/>
  <c r="P54" i="5"/>
  <c r="Q54" i="5"/>
  <c r="R54" i="5"/>
  <c r="S54" i="5"/>
  <c r="T54" i="5"/>
  <c r="U54" i="5"/>
  <c r="E55" i="5"/>
  <c r="P55" i="5"/>
  <c r="Q55" i="5"/>
  <c r="R55" i="5"/>
  <c r="S55" i="5"/>
  <c r="T55" i="5"/>
  <c r="U55" i="5"/>
  <c r="B56" i="5"/>
  <c r="C56" i="5"/>
  <c r="D56" i="5"/>
  <c r="F56" i="5"/>
  <c r="G56" i="5"/>
  <c r="H56" i="5"/>
  <c r="I56" i="5"/>
  <c r="J56" i="5"/>
  <c r="K56" i="5"/>
  <c r="L56" i="5"/>
  <c r="M56" i="5"/>
  <c r="N56" i="5"/>
  <c r="O56" i="5"/>
  <c r="R56" i="5"/>
  <c r="S56" i="5"/>
  <c r="V56" i="5"/>
  <c r="W56" i="5"/>
  <c r="E57" i="5"/>
  <c r="E56" i="5" s="1"/>
  <c r="P57" i="5"/>
  <c r="P56" i="5" s="1"/>
  <c r="Q57" i="5"/>
  <c r="Q56" i="5" s="1"/>
  <c r="R57" i="5"/>
  <c r="S57" i="5"/>
  <c r="T57" i="5"/>
  <c r="U57" i="5"/>
  <c r="E58" i="5"/>
  <c r="P58" i="5"/>
  <c r="Q58" i="5"/>
  <c r="R58" i="5"/>
  <c r="S58" i="5"/>
  <c r="T58" i="5"/>
  <c r="U58" i="5"/>
  <c r="E59" i="5"/>
  <c r="P59" i="5"/>
  <c r="Q59" i="5"/>
  <c r="R59" i="5"/>
  <c r="S59" i="5"/>
  <c r="T59" i="5"/>
  <c r="U59" i="5"/>
  <c r="E60" i="5"/>
  <c r="P60" i="5"/>
  <c r="Q60" i="5"/>
  <c r="R60" i="5"/>
  <c r="S60" i="5"/>
  <c r="T60" i="5"/>
  <c r="U60" i="5"/>
  <c r="B62" i="5"/>
  <c r="C62" i="5"/>
  <c r="D62" i="5"/>
  <c r="F62" i="5"/>
  <c r="G62" i="5"/>
  <c r="H62" i="5"/>
  <c r="I62" i="5"/>
  <c r="J62" i="5"/>
  <c r="K62" i="5"/>
  <c r="L62" i="5"/>
  <c r="M62" i="5"/>
  <c r="N62" i="5"/>
  <c r="O62" i="5"/>
  <c r="R62" i="5"/>
  <c r="S62" i="5"/>
  <c r="V62" i="5"/>
  <c r="W62" i="5"/>
  <c r="E63" i="5"/>
  <c r="E62" i="5" s="1"/>
  <c r="P63" i="5"/>
  <c r="P62" i="5" s="1"/>
  <c r="Q63" i="5"/>
  <c r="Q62" i="5" s="1"/>
  <c r="R63" i="5"/>
  <c r="S63" i="5"/>
  <c r="T63" i="5"/>
  <c r="U63" i="5"/>
  <c r="E64" i="5"/>
  <c r="P64" i="5"/>
  <c r="Q64" i="5"/>
  <c r="R64" i="5"/>
  <c r="S64" i="5"/>
  <c r="T64" i="5"/>
  <c r="U64" i="5"/>
  <c r="B9" i="4"/>
  <c r="B8" i="4" s="1"/>
  <c r="C9" i="4"/>
  <c r="C8" i="4" s="1"/>
  <c r="D9" i="4"/>
  <c r="D8" i="4" s="1"/>
  <c r="F9" i="4"/>
  <c r="F8" i="4" s="1"/>
  <c r="G9" i="4"/>
  <c r="G8" i="4" s="1"/>
  <c r="H9" i="4"/>
  <c r="H8" i="4" s="1"/>
  <c r="I9" i="4"/>
  <c r="I8" i="4" s="1"/>
  <c r="J9" i="4"/>
  <c r="J8" i="4" s="1"/>
  <c r="K9" i="4"/>
  <c r="K8" i="4" s="1"/>
  <c r="L9" i="4"/>
  <c r="L8" i="4" s="1"/>
  <c r="M9" i="4"/>
  <c r="M8" i="4" s="1"/>
  <c r="N9" i="4"/>
  <c r="N8" i="4" s="1"/>
  <c r="O9" i="4"/>
  <c r="O8" i="4" s="1"/>
  <c r="R9" i="4"/>
  <c r="S9" i="4"/>
  <c r="V9" i="4"/>
  <c r="V8" i="4" s="1"/>
  <c r="W9" i="4"/>
  <c r="W8" i="4" s="1"/>
  <c r="E10" i="4"/>
  <c r="E9" i="4" s="1"/>
  <c r="P10" i="4"/>
  <c r="P9" i="4" s="1"/>
  <c r="P8" i="4" s="1"/>
  <c r="Q10" i="4"/>
  <c r="Q9" i="4" s="1"/>
  <c r="Q8" i="4" s="1"/>
  <c r="R10" i="4"/>
  <c r="S10" i="4"/>
  <c r="T10" i="4"/>
  <c r="U10" i="4"/>
  <c r="E11" i="4"/>
  <c r="P11" i="4"/>
  <c r="Q11" i="4"/>
  <c r="R11" i="4"/>
  <c r="S11" i="4"/>
  <c r="T11" i="4"/>
  <c r="U11" i="4"/>
  <c r="E12" i="4"/>
  <c r="P12" i="4"/>
  <c r="Q12" i="4"/>
  <c r="R12" i="4"/>
  <c r="S12" i="4"/>
  <c r="T12" i="4"/>
  <c r="U12" i="4"/>
  <c r="E13" i="4"/>
  <c r="P13" i="4"/>
  <c r="Q13" i="4"/>
  <c r="R13" i="4"/>
  <c r="S13" i="4"/>
  <c r="T13" i="4"/>
  <c r="U13" i="4"/>
  <c r="E14" i="4"/>
  <c r="P14" i="4"/>
  <c r="Q14" i="4"/>
  <c r="R14" i="4"/>
  <c r="S14" i="4"/>
  <c r="T14" i="4"/>
  <c r="U14" i="4"/>
  <c r="E15" i="4"/>
  <c r="P15" i="4"/>
  <c r="Q15" i="4"/>
  <c r="R15" i="4"/>
  <c r="S15" i="4"/>
  <c r="T15" i="4"/>
  <c r="U15" i="4"/>
  <c r="E16" i="4"/>
  <c r="P16" i="4"/>
  <c r="Q16" i="4"/>
  <c r="R16" i="4"/>
  <c r="S16" i="4"/>
  <c r="T16" i="4"/>
  <c r="U16" i="4"/>
  <c r="E17" i="4"/>
  <c r="P17" i="4"/>
  <c r="Q17" i="4"/>
  <c r="R17" i="4"/>
  <c r="S17" i="4"/>
  <c r="T17" i="4"/>
  <c r="U17" i="4"/>
  <c r="E18" i="4"/>
  <c r="P18" i="4"/>
  <c r="Q18" i="4"/>
  <c r="R18" i="4"/>
  <c r="S18" i="4"/>
  <c r="T18" i="4"/>
  <c r="U18" i="4"/>
  <c r="E19" i="4"/>
  <c r="P19" i="4"/>
  <c r="Q19" i="4"/>
  <c r="R19" i="4"/>
  <c r="S19" i="4"/>
  <c r="T19" i="4"/>
  <c r="U19" i="4"/>
  <c r="E20" i="4"/>
  <c r="P20" i="4"/>
  <c r="Q20" i="4"/>
  <c r="R20" i="4"/>
  <c r="S20" i="4"/>
  <c r="T20" i="4"/>
  <c r="U20" i="4"/>
  <c r="E21" i="4"/>
  <c r="P21" i="4"/>
  <c r="Q21" i="4"/>
  <c r="R21" i="4"/>
  <c r="S21" i="4"/>
  <c r="T21" i="4"/>
  <c r="U21" i="4"/>
  <c r="E22" i="4"/>
  <c r="P22" i="4"/>
  <c r="Q22" i="4"/>
  <c r="R22" i="4"/>
  <c r="S22" i="4"/>
  <c r="T22" i="4"/>
  <c r="U22" i="4"/>
  <c r="E23" i="4"/>
  <c r="P23" i="4"/>
  <c r="Q23" i="4"/>
  <c r="R23" i="4"/>
  <c r="S23" i="4"/>
  <c r="T23" i="4"/>
  <c r="U23" i="4"/>
  <c r="E24" i="4"/>
  <c r="P24" i="4"/>
  <c r="Q24" i="4"/>
  <c r="R24" i="4"/>
  <c r="S24" i="4"/>
  <c r="T24" i="4"/>
  <c r="U24" i="4"/>
  <c r="E25" i="4"/>
  <c r="P25" i="4"/>
  <c r="Q25" i="4"/>
  <c r="R25" i="4"/>
  <c r="S25" i="4"/>
  <c r="T25" i="4"/>
  <c r="U25" i="4"/>
  <c r="E26" i="4"/>
  <c r="P26" i="4"/>
  <c r="Q26" i="4"/>
  <c r="R26" i="4"/>
  <c r="S26" i="4"/>
  <c r="T26" i="4"/>
  <c r="U26" i="4"/>
  <c r="E27" i="4"/>
  <c r="P27" i="4"/>
  <c r="Q27" i="4"/>
  <c r="R27" i="4"/>
  <c r="S27" i="4"/>
  <c r="T27" i="4"/>
  <c r="U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E29" i="4"/>
  <c r="P29" i="4"/>
  <c r="Q29" i="4"/>
  <c r="R29" i="4"/>
  <c r="S29" i="4"/>
  <c r="T29" i="4"/>
  <c r="U29" i="4"/>
  <c r="E30" i="4"/>
  <c r="P30" i="4"/>
  <c r="Q30" i="4"/>
  <c r="R30" i="4"/>
  <c r="S30" i="4"/>
  <c r="T30" i="4"/>
  <c r="U30" i="4"/>
  <c r="E31" i="4"/>
  <c r="P31" i="4"/>
  <c r="Q31" i="4"/>
  <c r="R31" i="4"/>
  <c r="S31" i="4"/>
  <c r="T31" i="4"/>
  <c r="U31" i="4"/>
  <c r="E32" i="4"/>
  <c r="P32" i="4"/>
  <c r="Q32" i="4"/>
  <c r="R32" i="4"/>
  <c r="S32" i="4"/>
  <c r="T32" i="4"/>
  <c r="U32" i="4"/>
  <c r="E33" i="4"/>
  <c r="P33" i="4"/>
  <c r="Q33" i="4"/>
  <c r="R33" i="4"/>
  <c r="S33" i="4"/>
  <c r="T33" i="4"/>
  <c r="U33" i="4"/>
  <c r="E34" i="4"/>
  <c r="P34" i="4"/>
  <c r="Q34" i="4"/>
  <c r="R34" i="4"/>
  <c r="S34" i="4"/>
  <c r="T34" i="4"/>
  <c r="U34" i="4"/>
  <c r="E35" i="4"/>
  <c r="P35" i="4"/>
  <c r="Q35" i="4"/>
  <c r="R35" i="4"/>
  <c r="S35" i="4"/>
  <c r="T35" i="4"/>
  <c r="U35" i="4"/>
  <c r="E36" i="4"/>
  <c r="P36" i="4"/>
  <c r="Q36" i="4"/>
  <c r="R36" i="4"/>
  <c r="S36" i="4"/>
  <c r="T36" i="4"/>
  <c r="U36" i="4"/>
  <c r="E37" i="4"/>
  <c r="P37" i="4"/>
  <c r="Q37" i="4"/>
  <c r="R37" i="4"/>
  <c r="S37" i="4"/>
  <c r="T37" i="4"/>
  <c r="U37" i="4"/>
  <c r="E38" i="4"/>
  <c r="P38" i="4"/>
  <c r="Q38" i="4"/>
  <c r="R38" i="4"/>
  <c r="S38" i="4"/>
  <c r="T38" i="4"/>
  <c r="U38" i="4"/>
  <c r="E39" i="4"/>
  <c r="P39" i="4"/>
  <c r="Q39" i="4"/>
  <c r="R39" i="4"/>
  <c r="S39" i="4"/>
  <c r="T39" i="4"/>
  <c r="U39" i="4"/>
  <c r="E40" i="4"/>
  <c r="P40" i="4"/>
  <c r="Q40" i="4"/>
  <c r="R40" i="4"/>
  <c r="S40" i="4"/>
  <c r="T40" i="4"/>
  <c r="U40" i="4"/>
  <c r="E41" i="4"/>
  <c r="P41" i="4"/>
  <c r="Q41" i="4"/>
  <c r="R41" i="4"/>
  <c r="S41" i="4"/>
  <c r="T41" i="4"/>
  <c r="U41" i="4"/>
  <c r="E42" i="4"/>
  <c r="U42" i="4" s="1"/>
  <c r="P42" i="4"/>
  <c r="Q42" i="4"/>
  <c r="R42" i="4"/>
  <c r="S42" i="4"/>
  <c r="T42" i="4"/>
  <c r="B44" i="4"/>
  <c r="B43" i="4" s="1"/>
  <c r="C44" i="4"/>
  <c r="C43" i="4" s="1"/>
  <c r="D44" i="4"/>
  <c r="D43" i="4" s="1"/>
  <c r="F44" i="4"/>
  <c r="F43" i="4" s="1"/>
  <c r="G44" i="4"/>
  <c r="G43" i="4" s="1"/>
  <c r="H44" i="4"/>
  <c r="H43" i="4" s="1"/>
  <c r="I44" i="4"/>
  <c r="I43" i="4" s="1"/>
  <c r="J44" i="4"/>
  <c r="J43" i="4" s="1"/>
  <c r="R43" i="4" s="1"/>
  <c r="K44" i="4"/>
  <c r="K43" i="4" s="1"/>
  <c r="S43" i="4" s="1"/>
  <c r="L44" i="4"/>
  <c r="L43" i="4" s="1"/>
  <c r="M44" i="4"/>
  <c r="M43" i="4" s="1"/>
  <c r="N44" i="4"/>
  <c r="N43" i="4" s="1"/>
  <c r="O44" i="4"/>
  <c r="O43" i="4" s="1"/>
  <c r="R44" i="4"/>
  <c r="S44" i="4"/>
  <c r="V44" i="4"/>
  <c r="V43" i="4" s="1"/>
  <c r="W44" i="4"/>
  <c r="W43" i="4" s="1"/>
  <c r="E45" i="4"/>
  <c r="E44" i="4" s="1"/>
  <c r="P45" i="4"/>
  <c r="P44" i="4" s="1"/>
  <c r="Q45" i="4"/>
  <c r="R45" i="4"/>
  <c r="S45" i="4"/>
  <c r="T45" i="4"/>
  <c r="E46" i="4"/>
  <c r="P46" i="4"/>
  <c r="Q46" i="4"/>
  <c r="R46" i="4"/>
  <c r="S46" i="4"/>
  <c r="T46" i="4"/>
  <c r="U46" i="4"/>
  <c r="E47" i="4"/>
  <c r="P47" i="4"/>
  <c r="Q47" i="4"/>
  <c r="R47" i="4"/>
  <c r="S47" i="4"/>
  <c r="T47" i="4"/>
  <c r="U47" i="4"/>
  <c r="E48" i="4"/>
  <c r="P48" i="4"/>
  <c r="Q48" i="4"/>
  <c r="R48" i="4"/>
  <c r="S48" i="4"/>
  <c r="T48" i="4"/>
  <c r="U48" i="4"/>
  <c r="E49" i="4"/>
  <c r="P49" i="4"/>
  <c r="Q49" i="4"/>
  <c r="R49" i="4"/>
  <c r="S49" i="4"/>
  <c r="T49" i="4"/>
  <c r="U49" i="4"/>
  <c r="E50" i="4"/>
  <c r="P50" i="4"/>
  <c r="Q50" i="4"/>
  <c r="R50" i="4"/>
  <c r="S50" i="4"/>
  <c r="T50" i="4"/>
  <c r="U50" i="4"/>
  <c r="E51" i="4"/>
  <c r="P51" i="4"/>
  <c r="Q51" i="4"/>
  <c r="R51" i="4"/>
  <c r="S51" i="4"/>
  <c r="T51" i="4"/>
  <c r="U51" i="4"/>
  <c r="E52" i="4"/>
  <c r="P52" i="4"/>
  <c r="Q52" i="4"/>
  <c r="R52" i="4"/>
  <c r="S52" i="4"/>
  <c r="T52" i="4"/>
  <c r="U52" i="4"/>
  <c r="E53" i="4"/>
  <c r="P53" i="4"/>
  <c r="Q53" i="4"/>
  <c r="R53" i="4"/>
  <c r="S53" i="4"/>
  <c r="T53" i="4"/>
  <c r="U53" i="4"/>
  <c r="E54" i="4"/>
  <c r="P54" i="4"/>
  <c r="Q54" i="4"/>
  <c r="R54" i="4"/>
  <c r="S54" i="4"/>
  <c r="T54" i="4"/>
  <c r="U54" i="4"/>
  <c r="E55" i="4"/>
  <c r="P55" i="4"/>
  <c r="Q55" i="4"/>
  <c r="R55" i="4"/>
  <c r="S55" i="4"/>
  <c r="T55" i="4"/>
  <c r="U55" i="4"/>
  <c r="B56" i="4"/>
  <c r="C56" i="4"/>
  <c r="D56" i="4"/>
  <c r="F56" i="4"/>
  <c r="G56" i="4"/>
  <c r="H56" i="4"/>
  <c r="I56" i="4"/>
  <c r="J56" i="4"/>
  <c r="K56" i="4"/>
  <c r="L56" i="4"/>
  <c r="M56" i="4"/>
  <c r="N56" i="4"/>
  <c r="O56" i="4"/>
  <c r="R56" i="4"/>
  <c r="S56" i="4"/>
  <c r="V56" i="4"/>
  <c r="W56" i="4"/>
  <c r="E57" i="4"/>
  <c r="E56" i="4" s="1"/>
  <c r="P57" i="4"/>
  <c r="P56" i="4" s="1"/>
  <c r="Q57" i="4"/>
  <c r="Q56" i="4" s="1"/>
  <c r="R57" i="4"/>
  <c r="S57" i="4"/>
  <c r="T57" i="4"/>
  <c r="U57" i="4"/>
  <c r="E58" i="4"/>
  <c r="P58" i="4"/>
  <c r="Q58" i="4"/>
  <c r="R58" i="4"/>
  <c r="S58" i="4"/>
  <c r="T58" i="4"/>
  <c r="U58" i="4"/>
  <c r="E59" i="4"/>
  <c r="P59" i="4"/>
  <c r="Q59" i="4"/>
  <c r="R59" i="4"/>
  <c r="S59" i="4"/>
  <c r="T59" i="4"/>
  <c r="U59" i="4"/>
  <c r="E60" i="4"/>
  <c r="P60" i="4"/>
  <c r="Q60" i="4"/>
  <c r="R60" i="4"/>
  <c r="S60" i="4"/>
  <c r="B62" i="4"/>
  <c r="C62" i="4"/>
  <c r="D62" i="4"/>
  <c r="F62" i="4"/>
  <c r="G62" i="4"/>
  <c r="H62" i="4"/>
  <c r="I62" i="4"/>
  <c r="J62" i="4"/>
  <c r="K62" i="4"/>
  <c r="L62" i="4"/>
  <c r="M62" i="4"/>
  <c r="N62" i="4"/>
  <c r="O62" i="4"/>
  <c r="R62" i="4"/>
  <c r="S62" i="4"/>
  <c r="V62" i="4"/>
  <c r="W62" i="4"/>
  <c r="E63" i="4"/>
  <c r="E62" i="4" s="1"/>
  <c r="P63" i="4"/>
  <c r="P62" i="4" s="1"/>
  <c r="Q63" i="4"/>
  <c r="Q62" i="4" s="1"/>
  <c r="R63" i="4"/>
  <c r="S63" i="4"/>
  <c r="T63" i="4"/>
  <c r="U63" i="4"/>
  <c r="E64" i="4"/>
  <c r="P64" i="4"/>
  <c r="Q64" i="4"/>
  <c r="R64" i="4"/>
  <c r="S64" i="4"/>
  <c r="T64" i="4"/>
  <c r="U64" i="4"/>
  <c r="B9" i="3"/>
  <c r="B8" i="3" s="1"/>
  <c r="C9" i="3"/>
  <c r="C8" i="3" s="1"/>
  <c r="D9" i="3"/>
  <c r="D8" i="3" s="1"/>
  <c r="F9" i="3"/>
  <c r="F8" i="3" s="1"/>
  <c r="G9" i="3"/>
  <c r="G8" i="3" s="1"/>
  <c r="H9" i="3"/>
  <c r="H8" i="3" s="1"/>
  <c r="I9" i="3"/>
  <c r="I8" i="3" s="1"/>
  <c r="J9" i="3"/>
  <c r="J8" i="3" s="1"/>
  <c r="K9" i="3"/>
  <c r="K8" i="3" s="1"/>
  <c r="L9" i="3"/>
  <c r="L8" i="3" s="1"/>
  <c r="M9" i="3"/>
  <c r="M8" i="3" s="1"/>
  <c r="N9" i="3"/>
  <c r="N8" i="3" s="1"/>
  <c r="O9" i="3"/>
  <c r="O8" i="3" s="1"/>
  <c r="R9" i="3"/>
  <c r="S9" i="3"/>
  <c r="V9" i="3"/>
  <c r="V8" i="3" s="1"/>
  <c r="W9" i="3"/>
  <c r="W8" i="3" s="1"/>
  <c r="E10" i="3"/>
  <c r="E9" i="3" s="1"/>
  <c r="P10" i="3"/>
  <c r="P9" i="3" s="1"/>
  <c r="Q10" i="3"/>
  <c r="Q9" i="3" s="1"/>
  <c r="R10" i="3"/>
  <c r="S10" i="3"/>
  <c r="T10" i="3"/>
  <c r="U10" i="3"/>
  <c r="E11" i="3"/>
  <c r="P11" i="3"/>
  <c r="Q11" i="3"/>
  <c r="R11" i="3"/>
  <c r="S11" i="3"/>
  <c r="E12" i="3"/>
  <c r="P12" i="3"/>
  <c r="Q12" i="3"/>
  <c r="R12" i="3"/>
  <c r="S12" i="3"/>
  <c r="T12" i="3"/>
  <c r="U12" i="3"/>
  <c r="E13" i="3"/>
  <c r="P13" i="3"/>
  <c r="Q13" i="3"/>
  <c r="R13" i="3"/>
  <c r="S13" i="3"/>
  <c r="T13" i="3"/>
  <c r="U13" i="3"/>
  <c r="E14" i="3"/>
  <c r="P14" i="3"/>
  <c r="Q14" i="3"/>
  <c r="R14" i="3"/>
  <c r="S14" i="3"/>
  <c r="T14" i="3"/>
  <c r="U14" i="3"/>
  <c r="E15" i="3"/>
  <c r="P15" i="3"/>
  <c r="Q15" i="3"/>
  <c r="R15" i="3"/>
  <c r="S15" i="3"/>
  <c r="E16" i="3"/>
  <c r="P16" i="3"/>
  <c r="Q16" i="3"/>
  <c r="R16" i="3"/>
  <c r="S16" i="3"/>
  <c r="T16" i="3"/>
  <c r="U16" i="3"/>
  <c r="E17" i="3"/>
  <c r="P17" i="3"/>
  <c r="Q17" i="3"/>
  <c r="R17" i="3"/>
  <c r="S17" i="3"/>
  <c r="T17" i="3"/>
  <c r="U17" i="3"/>
  <c r="E18" i="3"/>
  <c r="P18" i="3"/>
  <c r="Q18" i="3"/>
  <c r="R18" i="3"/>
  <c r="S18" i="3"/>
  <c r="T18" i="3"/>
  <c r="U18" i="3"/>
  <c r="E19" i="3"/>
  <c r="P19" i="3"/>
  <c r="Q19" i="3"/>
  <c r="R19" i="3"/>
  <c r="S19" i="3"/>
  <c r="T19" i="3"/>
  <c r="U19" i="3"/>
  <c r="E20" i="3"/>
  <c r="P20" i="3"/>
  <c r="Q20" i="3"/>
  <c r="R20" i="3"/>
  <c r="S20" i="3"/>
  <c r="T20" i="3"/>
  <c r="U20" i="3"/>
  <c r="E21" i="3"/>
  <c r="P21" i="3"/>
  <c r="Q21" i="3"/>
  <c r="R21" i="3"/>
  <c r="S21" i="3"/>
  <c r="T21" i="3"/>
  <c r="U21" i="3"/>
  <c r="E22" i="3"/>
  <c r="P22" i="3"/>
  <c r="Q22" i="3"/>
  <c r="R22" i="3"/>
  <c r="S22" i="3"/>
  <c r="T22" i="3"/>
  <c r="U22" i="3"/>
  <c r="E23" i="3"/>
  <c r="P23" i="3"/>
  <c r="Q23" i="3"/>
  <c r="R23" i="3"/>
  <c r="S23" i="3"/>
  <c r="T23" i="3"/>
  <c r="U23" i="3"/>
  <c r="E24" i="3"/>
  <c r="P24" i="3"/>
  <c r="Q24" i="3"/>
  <c r="R24" i="3"/>
  <c r="S24" i="3"/>
  <c r="T24" i="3"/>
  <c r="U24" i="3"/>
  <c r="E25" i="3"/>
  <c r="P25" i="3"/>
  <c r="Q25" i="3"/>
  <c r="R25" i="3"/>
  <c r="S25" i="3"/>
  <c r="T25" i="3"/>
  <c r="U25" i="3"/>
  <c r="E26" i="3"/>
  <c r="P26" i="3"/>
  <c r="Q26" i="3"/>
  <c r="R26" i="3"/>
  <c r="S26" i="3"/>
  <c r="T26" i="3"/>
  <c r="U26" i="3"/>
  <c r="E27" i="3"/>
  <c r="P27" i="3"/>
  <c r="Q27" i="3"/>
  <c r="R27" i="3"/>
  <c r="S27" i="3"/>
  <c r="T27" i="3"/>
  <c r="U27" i="3"/>
  <c r="B28" i="3"/>
  <c r="C28" i="3"/>
  <c r="D28" i="3"/>
  <c r="F28" i="3"/>
  <c r="G28" i="3"/>
  <c r="H28" i="3"/>
  <c r="I28" i="3"/>
  <c r="J28" i="3"/>
  <c r="K28" i="3"/>
  <c r="L28" i="3"/>
  <c r="M28" i="3"/>
  <c r="N28" i="3"/>
  <c r="O28" i="3"/>
  <c r="R28" i="3"/>
  <c r="S28" i="3"/>
  <c r="V28" i="3"/>
  <c r="W28" i="3"/>
  <c r="E29" i="3"/>
  <c r="E28" i="3" s="1"/>
  <c r="P29" i="3"/>
  <c r="P28" i="3" s="1"/>
  <c r="Q29" i="3"/>
  <c r="Q28" i="3" s="1"/>
  <c r="R29" i="3"/>
  <c r="S29" i="3"/>
  <c r="T29" i="3"/>
  <c r="U29" i="3"/>
  <c r="E30" i="3"/>
  <c r="P30" i="3"/>
  <c r="Q30" i="3"/>
  <c r="R30" i="3"/>
  <c r="S30" i="3"/>
  <c r="T30" i="3"/>
  <c r="U30" i="3"/>
  <c r="E31" i="3"/>
  <c r="P31" i="3"/>
  <c r="Q31" i="3"/>
  <c r="R31" i="3"/>
  <c r="S31" i="3"/>
  <c r="T31" i="3"/>
  <c r="U31" i="3"/>
  <c r="E32" i="3"/>
  <c r="P32" i="3"/>
  <c r="Q32" i="3"/>
  <c r="R32" i="3"/>
  <c r="S32" i="3"/>
  <c r="T32" i="3"/>
  <c r="U32" i="3"/>
  <c r="E33" i="3"/>
  <c r="T33" i="3" s="1"/>
  <c r="P33" i="3"/>
  <c r="Q33" i="3"/>
  <c r="R33" i="3"/>
  <c r="S33" i="3"/>
  <c r="U33" i="3"/>
  <c r="E34" i="3"/>
  <c r="P34" i="3"/>
  <c r="Q34" i="3"/>
  <c r="R34" i="3"/>
  <c r="S34" i="3"/>
  <c r="T34" i="3"/>
  <c r="U34" i="3"/>
  <c r="E35" i="3"/>
  <c r="P35" i="3"/>
  <c r="Q35" i="3"/>
  <c r="R35" i="3"/>
  <c r="S35" i="3"/>
  <c r="T35" i="3"/>
  <c r="U35" i="3"/>
  <c r="E36" i="3"/>
  <c r="P36" i="3"/>
  <c r="Q36" i="3"/>
  <c r="R36" i="3"/>
  <c r="S36" i="3"/>
  <c r="T36" i="3"/>
  <c r="U36" i="3"/>
  <c r="E37" i="3"/>
  <c r="P37" i="3"/>
  <c r="Q37" i="3"/>
  <c r="R37" i="3"/>
  <c r="S37" i="3"/>
  <c r="T37" i="3"/>
  <c r="U37" i="3"/>
  <c r="E38" i="3"/>
  <c r="P38" i="3"/>
  <c r="Q38" i="3"/>
  <c r="R38" i="3"/>
  <c r="S38" i="3"/>
  <c r="T38" i="3"/>
  <c r="U38" i="3"/>
  <c r="E39" i="3"/>
  <c r="P39" i="3"/>
  <c r="Q39" i="3"/>
  <c r="R39" i="3"/>
  <c r="S39" i="3"/>
  <c r="T39" i="3"/>
  <c r="U39" i="3"/>
  <c r="E40" i="3"/>
  <c r="P40" i="3"/>
  <c r="Q40" i="3"/>
  <c r="R40" i="3"/>
  <c r="S40" i="3"/>
  <c r="T40" i="3"/>
  <c r="U40" i="3"/>
  <c r="E41" i="3"/>
  <c r="P41" i="3"/>
  <c r="Q41" i="3"/>
  <c r="R41" i="3"/>
  <c r="S41" i="3"/>
  <c r="T41" i="3"/>
  <c r="U41" i="3"/>
  <c r="E42" i="3"/>
  <c r="P42" i="3"/>
  <c r="Q42" i="3"/>
  <c r="R42" i="3"/>
  <c r="S42" i="3"/>
  <c r="T42" i="3"/>
  <c r="U42" i="3"/>
  <c r="B44" i="3"/>
  <c r="B43" i="3" s="1"/>
  <c r="C44" i="3"/>
  <c r="C43" i="3" s="1"/>
  <c r="D44" i="3"/>
  <c r="D43" i="3" s="1"/>
  <c r="F44" i="3"/>
  <c r="F43" i="3" s="1"/>
  <c r="G44" i="3"/>
  <c r="G43" i="3" s="1"/>
  <c r="H44" i="3"/>
  <c r="H43" i="3" s="1"/>
  <c r="I44" i="3"/>
  <c r="I43" i="3" s="1"/>
  <c r="J44" i="3"/>
  <c r="J43" i="3" s="1"/>
  <c r="R43" i="3" s="1"/>
  <c r="K44" i="3"/>
  <c r="K43" i="3" s="1"/>
  <c r="S43" i="3" s="1"/>
  <c r="L44" i="3"/>
  <c r="L43" i="3" s="1"/>
  <c r="M44" i="3"/>
  <c r="M43" i="3" s="1"/>
  <c r="N44" i="3"/>
  <c r="N43" i="3" s="1"/>
  <c r="O44" i="3"/>
  <c r="O43" i="3" s="1"/>
  <c r="R44" i="3"/>
  <c r="S44" i="3"/>
  <c r="V44" i="3"/>
  <c r="V43" i="3" s="1"/>
  <c r="W44" i="3"/>
  <c r="W43" i="3" s="1"/>
  <c r="E45" i="3"/>
  <c r="E44" i="3" s="1"/>
  <c r="P45" i="3"/>
  <c r="P44" i="3" s="1"/>
  <c r="P43" i="3" s="1"/>
  <c r="Q45" i="3"/>
  <c r="Q44" i="3" s="1"/>
  <c r="Q43" i="3" s="1"/>
  <c r="R45" i="3"/>
  <c r="S45" i="3"/>
  <c r="T45" i="3"/>
  <c r="U45" i="3"/>
  <c r="E46" i="3"/>
  <c r="P46" i="3"/>
  <c r="Q46" i="3"/>
  <c r="R46" i="3"/>
  <c r="S46" i="3"/>
  <c r="T46" i="3"/>
  <c r="U46" i="3"/>
  <c r="E47" i="3"/>
  <c r="P47" i="3"/>
  <c r="Q47" i="3"/>
  <c r="R47" i="3"/>
  <c r="S47" i="3"/>
  <c r="T47" i="3"/>
  <c r="U47" i="3"/>
  <c r="E48" i="3"/>
  <c r="P48" i="3"/>
  <c r="Q48" i="3"/>
  <c r="R48" i="3"/>
  <c r="S48" i="3"/>
  <c r="T48" i="3"/>
  <c r="U48" i="3"/>
  <c r="E49" i="3"/>
  <c r="P49" i="3"/>
  <c r="Q49" i="3"/>
  <c r="R49" i="3"/>
  <c r="S49" i="3"/>
  <c r="T49" i="3"/>
  <c r="U49" i="3"/>
  <c r="E50" i="3"/>
  <c r="P50" i="3"/>
  <c r="Q50" i="3"/>
  <c r="R50" i="3"/>
  <c r="S50" i="3"/>
  <c r="T50" i="3"/>
  <c r="U50" i="3"/>
  <c r="E51" i="3"/>
  <c r="P51" i="3"/>
  <c r="Q51" i="3"/>
  <c r="R51" i="3"/>
  <c r="S51" i="3"/>
  <c r="T51" i="3"/>
  <c r="U51" i="3"/>
  <c r="E52" i="3"/>
  <c r="P52" i="3"/>
  <c r="Q52" i="3"/>
  <c r="R52" i="3"/>
  <c r="S52" i="3"/>
  <c r="T52" i="3"/>
  <c r="U52" i="3"/>
  <c r="E53" i="3"/>
  <c r="P53" i="3"/>
  <c r="Q53" i="3"/>
  <c r="R53" i="3"/>
  <c r="S53" i="3"/>
  <c r="T53" i="3"/>
  <c r="U53" i="3"/>
  <c r="E54" i="3"/>
  <c r="P54" i="3"/>
  <c r="Q54" i="3"/>
  <c r="R54" i="3"/>
  <c r="S54" i="3"/>
  <c r="T54" i="3"/>
  <c r="U54" i="3"/>
  <c r="E55" i="3"/>
  <c r="P55" i="3"/>
  <c r="Q55" i="3"/>
  <c r="R55" i="3"/>
  <c r="S55" i="3"/>
  <c r="T55" i="3"/>
  <c r="U55" i="3"/>
  <c r="B56" i="3"/>
  <c r="C56" i="3"/>
  <c r="D56" i="3"/>
  <c r="F56" i="3"/>
  <c r="G56" i="3"/>
  <c r="H56" i="3"/>
  <c r="I56" i="3"/>
  <c r="J56" i="3"/>
  <c r="K56" i="3"/>
  <c r="L56" i="3"/>
  <c r="M56" i="3"/>
  <c r="N56" i="3"/>
  <c r="O56" i="3"/>
  <c r="R56" i="3"/>
  <c r="S56" i="3"/>
  <c r="V56" i="3"/>
  <c r="W56" i="3"/>
  <c r="E57" i="3"/>
  <c r="E56" i="3" s="1"/>
  <c r="P57" i="3"/>
  <c r="P56" i="3" s="1"/>
  <c r="Q57" i="3"/>
  <c r="Q56" i="3" s="1"/>
  <c r="R57" i="3"/>
  <c r="S57" i="3"/>
  <c r="T57" i="3"/>
  <c r="U57" i="3"/>
  <c r="E58" i="3"/>
  <c r="P58" i="3"/>
  <c r="Q58" i="3"/>
  <c r="R58" i="3"/>
  <c r="S58" i="3"/>
  <c r="T58" i="3"/>
  <c r="U58" i="3"/>
  <c r="E59" i="3"/>
  <c r="P59" i="3"/>
  <c r="Q59" i="3"/>
  <c r="R59" i="3"/>
  <c r="S59" i="3"/>
  <c r="E60" i="3"/>
  <c r="P60" i="3"/>
  <c r="Q60" i="3"/>
  <c r="R60" i="3"/>
  <c r="S60" i="3"/>
  <c r="T60" i="3"/>
  <c r="U60" i="3"/>
  <c r="B62" i="3"/>
  <c r="C62" i="3"/>
  <c r="D62" i="3"/>
  <c r="F62" i="3"/>
  <c r="G62" i="3"/>
  <c r="H62" i="3"/>
  <c r="I62" i="3"/>
  <c r="J62" i="3"/>
  <c r="K62" i="3"/>
  <c r="L62" i="3"/>
  <c r="M62" i="3"/>
  <c r="N62" i="3"/>
  <c r="O62" i="3"/>
  <c r="R62" i="3"/>
  <c r="S62" i="3"/>
  <c r="V62" i="3"/>
  <c r="W62" i="3"/>
  <c r="E63" i="3"/>
  <c r="E62" i="3" s="1"/>
  <c r="P63" i="3"/>
  <c r="P62" i="3" s="1"/>
  <c r="Q63" i="3"/>
  <c r="Q62" i="3" s="1"/>
  <c r="R63" i="3"/>
  <c r="S63" i="3"/>
  <c r="T63" i="3"/>
  <c r="U63" i="3"/>
  <c r="E64" i="3"/>
  <c r="P64" i="3"/>
  <c r="Q64" i="3"/>
  <c r="R64" i="3"/>
  <c r="S64" i="3"/>
  <c r="T64" i="3"/>
  <c r="U64" i="3"/>
  <c r="B9" i="2"/>
  <c r="B8" i="2" s="1"/>
  <c r="B61" i="2" s="1"/>
  <c r="B65" i="2" s="1"/>
  <c r="C9" i="2"/>
  <c r="C8" i="2" s="1"/>
  <c r="C61" i="2" s="1"/>
  <c r="C65" i="2" s="1"/>
  <c r="D9" i="2"/>
  <c r="D8" i="2" s="1"/>
  <c r="D61" i="2" s="1"/>
  <c r="D65" i="2" s="1"/>
  <c r="F9" i="2"/>
  <c r="F8" i="2" s="1"/>
  <c r="F61" i="2" s="1"/>
  <c r="F65" i="2" s="1"/>
  <c r="G9" i="2"/>
  <c r="G8" i="2" s="1"/>
  <c r="G61" i="2" s="1"/>
  <c r="G65" i="2" s="1"/>
  <c r="H9" i="2"/>
  <c r="H8" i="2" s="1"/>
  <c r="H61" i="2" s="1"/>
  <c r="H65" i="2" s="1"/>
  <c r="I9" i="2"/>
  <c r="I8" i="2" s="1"/>
  <c r="I61" i="2" s="1"/>
  <c r="I65" i="2" s="1"/>
  <c r="J9" i="2"/>
  <c r="J8" i="2" s="1"/>
  <c r="K9" i="2"/>
  <c r="K8" i="2" s="1"/>
  <c r="L9" i="2"/>
  <c r="L8" i="2" s="1"/>
  <c r="L61" i="2" s="1"/>
  <c r="L65" i="2" s="1"/>
  <c r="M9" i="2"/>
  <c r="M8" i="2" s="1"/>
  <c r="M61" i="2" s="1"/>
  <c r="M65" i="2" s="1"/>
  <c r="N9" i="2"/>
  <c r="N8" i="2" s="1"/>
  <c r="N61" i="2" s="1"/>
  <c r="N65" i="2" s="1"/>
  <c r="O9" i="2"/>
  <c r="O8" i="2" s="1"/>
  <c r="O61" i="2" s="1"/>
  <c r="O65" i="2" s="1"/>
  <c r="R9" i="2"/>
  <c r="S9" i="2"/>
  <c r="V9" i="2"/>
  <c r="V8" i="2" s="1"/>
  <c r="V61" i="2" s="1"/>
  <c r="V65" i="2" s="1"/>
  <c r="W9" i="2"/>
  <c r="W8" i="2" s="1"/>
  <c r="W61" i="2" s="1"/>
  <c r="W65" i="2" s="1"/>
  <c r="E10" i="2"/>
  <c r="E9" i="2" s="1"/>
  <c r="P10" i="2"/>
  <c r="P9" i="2" s="1"/>
  <c r="P8" i="2" s="1"/>
  <c r="Q10" i="2"/>
  <c r="Q9" i="2" s="1"/>
  <c r="Q8" i="2" s="1"/>
  <c r="R10" i="2"/>
  <c r="S10" i="2"/>
  <c r="T10" i="2"/>
  <c r="U10" i="2"/>
  <c r="E11" i="2"/>
  <c r="P11" i="2"/>
  <c r="Q11" i="2"/>
  <c r="R11" i="2"/>
  <c r="S11" i="2"/>
  <c r="T11" i="2"/>
  <c r="U11" i="2"/>
  <c r="E12" i="2"/>
  <c r="P12" i="2"/>
  <c r="Q12" i="2"/>
  <c r="R12" i="2"/>
  <c r="S12" i="2"/>
  <c r="T12" i="2"/>
  <c r="U12" i="2"/>
  <c r="E13" i="2"/>
  <c r="P13" i="2"/>
  <c r="Q13" i="2"/>
  <c r="R13" i="2"/>
  <c r="S13" i="2"/>
  <c r="T13" i="2"/>
  <c r="U13" i="2"/>
  <c r="E14" i="2"/>
  <c r="P14" i="2"/>
  <c r="Q14" i="2"/>
  <c r="R14" i="2"/>
  <c r="S14" i="2"/>
  <c r="T14" i="2"/>
  <c r="U14" i="2"/>
  <c r="E15" i="2"/>
  <c r="P15" i="2"/>
  <c r="Q15" i="2"/>
  <c r="R15" i="2"/>
  <c r="S15" i="2"/>
  <c r="T15" i="2"/>
  <c r="U15" i="2"/>
  <c r="E16" i="2"/>
  <c r="P16" i="2"/>
  <c r="Q16" i="2"/>
  <c r="R16" i="2"/>
  <c r="S16" i="2"/>
  <c r="T16" i="2"/>
  <c r="U16" i="2"/>
  <c r="E17" i="2"/>
  <c r="P17" i="2"/>
  <c r="Q17" i="2"/>
  <c r="R17" i="2"/>
  <c r="S17" i="2"/>
  <c r="T17" i="2"/>
  <c r="U17" i="2"/>
  <c r="E18" i="2"/>
  <c r="P18" i="2"/>
  <c r="Q18" i="2"/>
  <c r="R18" i="2"/>
  <c r="S18" i="2"/>
  <c r="T18" i="2"/>
  <c r="U18" i="2"/>
  <c r="E19" i="2"/>
  <c r="P19" i="2"/>
  <c r="Q19" i="2"/>
  <c r="R19" i="2"/>
  <c r="S19" i="2"/>
  <c r="T19" i="2"/>
  <c r="U19" i="2"/>
  <c r="E20" i="2"/>
  <c r="P20" i="2"/>
  <c r="Q20" i="2"/>
  <c r="R20" i="2"/>
  <c r="S20" i="2"/>
  <c r="T20" i="2"/>
  <c r="U20" i="2"/>
  <c r="E21" i="2"/>
  <c r="P21" i="2"/>
  <c r="Q21" i="2"/>
  <c r="R21" i="2"/>
  <c r="S21" i="2"/>
  <c r="T21" i="2"/>
  <c r="U21" i="2"/>
  <c r="E22" i="2"/>
  <c r="P22" i="2"/>
  <c r="Q22" i="2"/>
  <c r="R22" i="2"/>
  <c r="S22" i="2"/>
  <c r="T22" i="2"/>
  <c r="U22" i="2"/>
  <c r="E23" i="2"/>
  <c r="P23" i="2"/>
  <c r="Q23" i="2"/>
  <c r="R23" i="2"/>
  <c r="S23" i="2"/>
  <c r="T23" i="2"/>
  <c r="U23" i="2"/>
  <c r="E24" i="2"/>
  <c r="P24" i="2"/>
  <c r="Q24" i="2"/>
  <c r="R24" i="2"/>
  <c r="S24" i="2"/>
  <c r="T24" i="2"/>
  <c r="U24" i="2"/>
  <c r="E25" i="2"/>
  <c r="P25" i="2"/>
  <c r="Q25" i="2"/>
  <c r="R25" i="2"/>
  <c r="S25" i="2"/>
  <c r="T25" i="2"/>
  <c r="U25" i="2"/>
  <c r="E26" i="2"/>
  <c r="P26" i="2"/>
  <c r="Q26" i="2"/>
  <c r="R26" i="2"/>
  <c r="S26" i="2"/>
  <c r="T26" i="2"/>
  <c r="U26" i="2"/>
  <c r="E27" i="2"/>
  <c r="P27" i="2"/>
  <c r="Q27" i="2"/>
  <c r="R27" i="2"/>
  <c r="S27" i="2"/>
  <c r="T27" i="2"/>
  <c r="U27" i="2"/>
  <c r="B28" i="2"/>
  <c r="C28" i="2"/>
  <c r="D28" i="2"/>
  <c r="F28" i="2"/>
  <c r="G28" i="2"/>
  <c r="H28" i="2"/>
  <c r="I28" i="2"/>
  <c r="J28" i="2"/>
  <c r="K28" i="2"/>
  <c r="L28" i="2"/>
  <c r="M28" i="2"/>
  <c r="N28" i="2"/>
  <c r="O28" i="2"/>
  <c r="R28" i="2"/>
  <c r="S28" i="2"/>
  <c r="V28" i="2"/>
  <c r="W28" i="2"/>
  <c r="E29" i="2"/>
  <c r="E28" i="2" s="1"/>
  <c r="P29" i="2"/>
  <c r="P28" i="2" s="1"/>
  <c r="Q29" i="2"/>
  <c r="Q28" i="2" s="1"/>
  <c r="R29" i="2"/>
  <c r="S29" i="2"/>
  <c r="T29" i="2"/>
  <c r="U29" i="2"/>
  <c r="E30" i="2"/>
  <c r="P30" i="2"/>
  <c r="Q30" i="2"/>
  <c r="R30" i="2"/>
  <c r="S30" i="2"/>
  <c r="T30" i="2"/>
  <c r="U30" i="2"/>
  <c r="E31" i="2"/>
  <c r="P31" i="2"/>
  <c r="Q31" i="2"/>
  <c r="R31" i="2"/>
  <c r="S31" i="2"/>
  <c r="T31" i="2"/>
  <c r="U31" i="2"/>
  <c r="E32" i="2"/>
  <c r="P32" i="2"/>
  <c r="Q32" i="2"/>
  <c r="R32" i="2"/>
  <c r="S32" i="2"/>
  <c r="T32" i="2"/>
  <c r="U32" i="2"/>
  <c r="E33" i="2"/>
  <c r="P33" i="2"/>
  <c r="Q33" i="2"/>
  <c r="R33" i="2"/>
  <c r="S33" i="2"/>
  <c r="T33" i="2"/>
  <c r="U33" i="2"/>
  <c r="E34" i="2"/>
  <c r="P34" i="2"/>
  <c r="Q34" i="2"/>
  <c r="R34" i="2"/>
  <c r="S34" i="2"/>
  <c r="T34" i="2"/>
  <c r="U34" i="2"/>
  <c r="E35" i="2"/>
  <c r="P35" i="2"/>
  <c r="Q35" i="2"/>
  <c r="R35" i="2"/>
  <c r="S35" i="2"/>
  <c r="T35" i="2"/>
  <c r="U35" i="2"/>
  <c r="E36" i="2"/>
  <c r="P36" i="2"/>
  <c r="Q36" i="2"/>
  <c r="R36" i="2"/>
  <c r="S36" i="2"/>
  <c r="T36" i="2"/>
  <c r="U36" i="2"/>
  <c r="E37" i="2"/>
  <c r="P37" i="2"/>
  <c r="Q37" i="2"/>
  <c r="R37" i="2"/>
  <c r="S37" i="2"/>
  <c r="T37" i="2"/>
  <c r="U37" i="2"/>
  <c r="E38" i="2"/>
  <c r="P38" i="2"/>
  <c r="Q38" i="2"/>
  <c r="R38" i="2"/>
  <c r="S38" i="2"/>
  <c r="T38" i="2"/>
  <c r="U38" i="2"/>
  <c r="E39" i="2"/>
  <c r="P39" i="2"/>
  <c r="Q39" i="2"/>
  <c r="R39" i="2"/>
  <c r="S39" i="2"/>
  <c r="T39" i="2"/>
  <c r="U39" i="2"/>
  <c r="E40" i="2"/>
  <c r="P40" i="2"/>
  <c r="Q40" i="2"/>
  <c r="R40" i="2"/>
  <c r="S40" i="2"/>
  <c r="T40" i="2"/>
  <c r="U40" i="2"/>
  <c r="E41" i="2"/>
  <c r="P41" i="2"/>
  <c r="Q41" i="2"/>
  <c r="R41" i="2"/>
  <c r="S41" i="2"/>
  <c r="T41" i="2"/>
  <c r="U41" i="2"/>
  <c r="E42" i="2"/>
  <c r="P42" i="2"/>
  <c r="Q42" i="2"/>
  <c r="R42" i="2"/>
  <c r="S42" i="2"/>
  <c r="T42" i="2"/>
  <c r="U42" i="2"/>
  <c r="B44" i="2"/>
  <c r="B43" i="2" s="1"/>
  <c r="C44" i="2"/>
  <c r="C43" i="2" s="1"/>
  <c r="D44" i="2"/>
  <c r="D43" i="2" s="1"/>
  <c r="F44" i="2"/>
  <c r="F43" i="2" s="1"/>
  <c r="G44" i="2"/>
  <c r="G43" i="2" s="1"/>
  <c r="H44" i="2"/>
  <c r="H43" i="2" s="1"/>
  <c r="I44" i="2"/>
  <c r="I43" i="2" s="1"/>
  <c r="J44" i="2"/>
  <c r="J43" i="2" s="1"/>
  <c r="R43" i="2" s="1"/>
  <c r="K44" i="2"/>
  <c r="K43" i="2" s="1"/>
  <c r="S43" i="2" s="1"/>
  <c r="L44" i="2"/>
  <c r="L43" i="2" s="1"/>
  <c r="M44" i="2"/>
  <c r="M43" i="2" s="1"/>
  <c r="N44" i="2"/>
  <c r="N43" i="2" s="1"/>
  <c r="O44" i="2"/>
  <c r="O43" i="2" s="1"/>
  <c r="R44" i="2"/>
  <c r="S44" i="2"/>
  <c r="V44" i="2"/>
  <c r="V43" i="2" s="1"/>
  <c r="W44" i="2"/>
  <c r="W43" i="2" s="1"/>
  <c r="E45" i="2"/>
  <c r="E44" i="2" s="1"/>
  <c r="P45" i="2"/>
  <c r="P44" i="2" s="1"/>
  <c r="Q45" i="2"/>
  <c r="Q44" i="2" s="1"/>
  <c r="R45" i="2"/>
  <c r="S45" i="2"/>
  <c r="T45" i="2"/>
  <c r="U45" i="2"/>
  <c r="E46" i="2"/>
  <c r="P46" i="2"/>
  <c r="Q46" i="2"/>
  <c r="R46" i="2"/>
  <c r="S46" i="2"/>
  <c r="T46" i="2"/>
  <c r="U46" i="2"/>
  <c r="E47" i="2"/>
  <c r="P47" i="2"/>
  <c r="Q47" i="2"/>
  <c r="R47" i="2"/>
  <c r="S47" i="2"/>
  <c r="T47" i="2"/>
  <c r="U47" i="2"/>
  <c r="E48" i="2"/>
  <c r="P48" i="2"/>
  <c r="Q48" i="2"/>
  <c r="R48" i="2"/>
  <c r="S48" i="2"/>
  <c r="T48" i="2"/>
  <c r="U48" i="2"/>
  <c r="E49" i="2"/>
  <c r="P49" i="2"/>
  <c r="Q49" i="2"/>
  <c r="R49" i="2"/>
  <c r="S49" i="2"/>
  <c r="T49" i="2"/>
  <c r="U49" i="2"/>
  <c r="E50" i="2"/>
  <c r="P50" i="2"/>
  <c r="Q50" i="2"/>
  <c r="R50" i="2"/>
  <c r="S50" i="2"/>
  <c r="T50" i="2"/>
  <c r="U50" i="2"/>
  <c r="E51" i="2"/>
  <c r="P51" i="2"/>
  <c r="Q51" i="2"/>
  <c r="R51" i="2"/>
  <c r="S51" i="2"/>
  <c r="T51" i="2"/>
  <c r="U51" i="2"/>
  <c r="E52" i="2"/>
  <c r="P52" i="2"/>
  <c r="Q52" i="2"/>
  <c r="R52" i="2"/>
  <c r="S52" i="2"/>
  <c r="T52" i="2"/>
  <c r="U52" i="2"/>
  <c r="E53" i="2"/>
  <c r="P53" i="2"/>
  <c r="Q53" i="2"/>
  <c r="R53" i="2"/>
  <c r="S53" i="2"/>
  <c r="T53" i="2"/>
  <c r="U53" i="2"/>
  <c r="E54" i="2"/>
  <c r="P54" i="2"/>
  <c r="Q54" i="2"/>
  <c r="R54" i="2"/>
  <c r="S54" i="2"/>
  <c r="T54" i="2"/>
  <c r="U54" i="2"/>
  <c r="E55" i="2"/>
  <c r="P55" i="2"/>
  <c r="Q55" i="2"/>
  <c r="R55" i="2"/>
  <c r="S55" i="2"/>
  <c r="T55" i="2"/>
  <c r="U55" i="2"/>
  <c r="B56" i="2"/>
  <c r="C56" i="2"/>
  <c r="D56" i="2"/>
  <c r="F56" i="2"/>
  <c r="G56" i="2"/>
  <c r="H56" i="2"/>
  <c r="I56" i="2"/>
  <c r="J56" i="2"/>
  <c r="K56" i="2"/>
  <c r="L56" i="2"/>
  <c r="M56" i="2"/>
  <c r="N56" i="2"/>
  <c r="O56" i="2"/>
  <c r="R56" i="2"/>
  <c r="S56" i="2"/>
  <c r="V56" i="2"/>
  <c r="W56" i="2"/>
  <c r="E57" i="2"/>
  <c r="E56" i="2" s="1"/>
  <c r="P57" i="2"/>
  <c r="P56" i="2" s="1"/>
  <c r="Q57" i="2"/>
  <c r="Q56" i="2" s="1"/>
  <c r="R57" i="2"/>
  <c r="S57" i="2"/>
  <c r="T57" i="2"/>
  <c r="U57" i="2"/>
  <c r="E58" i="2"/>
  <c r="P58" i="2"/>
  <c r="Q58" i="2"/>
  <c r="R58" i="2"/>
  <c r="S58" i="2"/>
  <c r="T58" i="2"/>
  <c r="U58" i="2"/>
  <c r="E59" i="2"/>
  <c r="P59" i="2"/>
  <c r="Q59" i="2"/>
  <c r="R59" i="2"/>
  <c r="S59" i="2"/>
  <c r="T59" i="2"/>
  <c r="U59" i="2"/>
  <c r="E60" i="2"/>
  <c r="P60" i="2"/>
  <c r="Q60" i="2"/>
  <c r="R60" i="2"/>
  <c r="S60" i="2"/>
  <c r="T60" i="2"/>
  <c r="U60" i="2"/>
  <c r="B62" i="2"/>
  <c r="C62" i="2"/>
  <c r="D62" i="2"/>
  <c r="F62" i="2"/>
  <c r="G62" i="2"/>
  <c r="H62" i="2"/>
  <c r="I62" i="2"/>
  <c r="J62" i="2"/>
  <c r="K62" i="2"/>
  <c r="L62" i="2"/>
  <c r="M62" i="2"/>
  <c r="N62" i="2"/>
  <c r="O62" i="2"/>
  <c r="R62" i="2"/>
  <c r="S62" i="2"/>
  <c r="V62" i="2"/>
  <c r="W62" i="2"/>
  <c r="E63" i="2"/>
  <c r="E62" i="2" s="1"/>
  <c r="P63" i="2"/>
  <c r="P62" i="2" s="1"/>
  <c r="Q63" i="2"/>
  <c r="Q62" i="2" s="1"/>
  <c r="R63" i="2"/>
  <c r="S63" i="2"/>
  <c r="T63" i="2"/>
  <c r="U63" i="2"/>
  <c r="E64" i="2"/>
  <c r="P64" i="2"/>
  <c r="Q64" i="2"/>
  <c r="R64" i="2"/>
  <c r="S64" i="2"/>
  <c r="T64" i="2"/>
  <c r="U64" i="2"/>
  <c r="W62" i="1"/>
  <c r="V62" i="1"/>
  <c r="O62" i="1"/>
  <c r="N62" i="1"/>
  <c r="M62" i="1"/>
  <c r="L62" i="1"/>
  <c r="K62" i="1"/>
  <c r="J62" i="1"/>
  <c r="R62" i="1" s="1"/>
  <c r="I62" i="1"/>
  <c r="H62" i="1"/>
  <c r="G62" i="1"/>
  <c r="F62" i="1"/>
  <c r="D62" i="1"/>
  <c r="C62" i="1"/>
  <c r="B62" i="1"/>
  <c r="W56" i="1"/>
  <c r="V56" i="1"/>
  <c r="O56" i="1"/>
  <c r="N56" i="1"/>
  <c r="M56" i="1"/>
  <c r="L56" i="1"/>
  <c r="K56" i="1"/>
  <c r="S56" i="1" s="1"/>
  <c r="J56" i="1"/>
  <c r="R56" i="1" s="1"/>
  <c r="I56" i="1"/>
  <c r="H56" i="1"/>
  <c r="G56" i="1"/>
  <c r="F56" i="1"/>
  <c r="D56" i="1"/>
  <c r="C56" i="1"/>
  <c r="B56" i="1"/>
  <c r="W44" i="1"/>
  <c r="V44" i="1"/>
  <c r="O44" i="1"/>
  <c r="N44" i="1"/>
  <c r="M44" i="1"/>
  <c r="L44" i="1"/>
  <c r="K44" i="1"/>
  <c r="J44" i="1"/>
  <c r="R44" i="1" s="1"/>
  <c r="I44" i="1"/>
  <c r="H44" i="1"/>
  <c r="G44" i="1"/>
  <c r="F44" i="1"/>
  <c r="D44" i="1"/>
  <c r="C44" i="1"/>
  <c r="B44" i="1"/>
  <c r="O43" i="1"/>
  <c r="W28" i="1"/>
  <c r="V28" i="1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W9" i="1"/>
  <c r="V9" i="1"/>
  <c r="O9" i="1"/>
  <c r="N9" i="1"/>
  <c r="M9" i="1"/>
  <c r="L9" i="1"/>
  <c r="K9" i="1"/>
  <c r="S9" i="1" s="1"/>
  <c r="J9" i="1"/>
  <c r="R9" i="1" s="1"/>
  <c r="I9" i="1"/>
  <c r="H9" i="1"/>
  <c r="G9" i="1"/>
  <c r="F9" i="1"/>
  <c r="D9" i="1"/>
  <c r="C9" i="1"/>
  <c r="B9" i="1"/>
  <c r="O8" i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0" i="1"/>
  <c r="R60" i="1"/>
  <c r="Q60" i="1"/>
  <c r="P60" i="1"/>
  <c r="E60" i="1"/>
  <c r="U60" i="1" s="1"/>
  <c r="S59" i="1"/>
  <c r="R59" i="1"/>
  <c r="Q59" i="1"/>
  <c r="P59" i="1"/>
  <c r="E59" i="1"/>
  <c r="T58" i="1"/>
  <c r="S58" i="1"/>
  <c r="R58" i="1"/>
  <c r="Q58" i="1"/>
  <c r="P58" i="1"/>
  <c r="E58" i="1"/>
  <c r="S57" i="1"/>
  <c r="R57" i="1"/>
  <c r="Q57" i="1"/>
  <c r="Q56" i="1" s="1"/>
  <c r="P57" i="1"/>
  <c r="E57" i="1"/>
  <c r="S55" i="1"/>
  <c r="R55" i="1"/>
  <c r="Q55" i="1"/>
  <c r="P55" i="1"/>
  <c r="E55" i="1"/>
  <c r="S54" i="1"/>
  <c r="R54" i="1"/>
  <c r="Q54" i="1"/>
  <c r="P54" i="1"/>
  <c r="E54" i="1"/>
  <c r="S53" i="1"/>
  <c r="R53" i="1"/>
  <c r="Q53" i="1"/>
  <c r="P53" i="1"/>
  <c r="E53" i="1"/>
  <c r="S52" i="1"/>
  <c r="R52" i="1"/>
  <c r="Q52" i="1"/>
  <c r="P52" i="1"/>
  <c r="E52" i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S47" i="1"/>
  <c r="R47" i="1"/>
  <c r="Q47" i="1"/>
  <c r="P47" i="1"/>
  <c r="E47" i="1"/>
  <c r="S46" i="1"/>
  <c r="R46" i="1"/>
  <c r="Q46" i="1"/>
  <c r="P46" i="1"/>
  <c r="E46" i="1"/>
  <c r="S45" i="1"/>
  <c r="R45" i="1"/>
  <c r="Q45" i="1"/>
  <c r="P45" i="1"/>
  <c r="E45" i="1"/>
  <c r="U45" i="1" s="1"/>
  <c r="S42" i="1"/>
  <c r="R42" i="1"/>
  <c r="Q42" i="1"/>
  <c r="P42" i="1"/>
  <c r="E42" i="1"/>
  <c r="S41" i="1"/>
  <c r="R41" i="1"/>
  <c r="Q41" i="1"/>
  <c r="P41" i="1"/>
  <c r="E41" i="1"/>
  <c r="S40" i="1"/>
  <c r="R40" i="1"/>
  <c r="Q40" i="1"/>
  <c r="P40" i="1"/>
  <c r="E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S36" i="1"/>
  <c r="R36" i="1"/>
  <c r="Q36" i="1"/>
  <c r="P36" i="1"/>
  <c r="E36" i="1"/>
  <c r="S35" i="1"/>
  <c r="R35" i="1"/>
  <c r="Q35" i="1"/>
  <c r="P35" i="1"/>
  <c r="E35" i="1"/>
  <c r="S34" i="1"/>
  <c r="R34" i="1"/>
  <c r="Q34" i="1"/>
  <c r="P34" i="1"/>
  <c r="E34" i="1"/>
  <c r="S33" i="1"/>
  <c r="R33" i="1"/>
  <c r="Q33" i="1"/>
  <c r="P33" i="1"/>
  <c r="E33" i="1"/>
  <c r="T33" i="1" s="1"/>
  <c r="S32" i="1"/>
  <c r="R32" i="1"/>
  <c r="Q32" i="1"/>
  <c r="P32" i="1"/>
  <c r="E32" i="1"/>
  <c r="S31" i="1"/>
  <c r="R31" i="1"/>
  <c r="Q31" i="1"/>
  <c r="P31" i="1"/>
  <c r="E31" i="1"/>
  <c r="U31" i="1" s="1"/>
  <c r="S30" i="1"/>
  <c r="R30" i="1"/>
  <c r="Q30" i="1"/>
  <c r="P30" i="1"/>
  <c r="E30" i="1"/>
  <c r="U30" i="1" s="1"/>
  <c r="S29" i="1"/>
  <c r="R29" i="1"/>
  <c r="Q29" i="1"/>
  <c r="P29" i="1"/>
  <c r="E29" i="1"/>
  <c r="T29" i="1" s="1"/>
  <c r="S27" i="1"/>
  <c r="R27" i="1"/>
  <c r="Q27" i="1"/>
  <c r="P27" i="1"/>
  <c r="E27" i="1"/>
  <c r="S26" i="1"/>
  <c r="R26" i="1"/>
  <c r="Q26" i="1"/>
  <c r="P26" i="1"/>
  <c r="E26" i="1"/>
  <c r="S25" i="1"/>
  <c r="R25" i="1"/>
  <c r="Q25" i="1"/>
  <c r="P25" i="1"/>
  <c r="E25" i="1"/>
  <c r="S24" i="1"/>
  <c r="R24" i="1"/>
  <c r="Q24" i="1"/>
  <c r="P24" i="1"/>
  <c r="E24" i="1"/>
  <c r="S23" i="1"/>
  <c r="R23" i="1"/>
  <c r="Q23" i="1"/>
  <c r="P23" i="1"/>
  <c r="E23" i="1"/>
  <c r="T23" i="1" s="1"/>
  <c r="S22" i="1"/>
  <c r="R22" i="1"/>
  <c r="Q22" i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S18" i="1"/>
  <c r="R18" i="1"/>
  <c r="Q18" i="1"/>
  <c r="P18" i="1"/>
  <c r="E18" i="1"/>
  <c r="S17" i="1"/>
  <c r="R17" i="1"/>
  <c r="Q17" i="1"/>
  <c r="P17" i="1"/>
  <c r="E17" i="1"/>
  <c r="S16" i="1"/>
  <c r="R16" i="1"/>
  <c r="Q16" i="1"/>
  <c r="P16" i="1"/>
  <c r="E16" i="1"/>
  <c r="S15" i="1"/>
  <c r="R15" i="1"/>
  <c r="Q15" i="1"/>
  <c r="P15" i="1"/>
  <c r="E15" i="1"/>
  <c r="S14" i="1"/>
  <c r="R14" i="1"/>
  <c r="Q14" i="1"/>
  <c r="P14" i="1"/>
  <c r="E14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P10" i="1"/>
  <c r="E10" i="1"/>
  <c r="J61" i="10" l="1"/>
  <c r="R8" i="10"/>
  <c r="K61" i="10"/>
  <c r="S8" i="10"/>
  <c r="E8" i="10"/>
  <c r="U9" i="10"/>
  <c r="T9" i="10"/>
  <c r="U28" i="10"/>
  <c r="T28" i="10"/>
  <c r="T34" i="10"/>
  <c r="U34" i="10"/>
  <c r="E43" i="10"/>
  <c r="U44" i="10"/>
  <c r="T44" i="10"/>
  <c r="T56" i="10"/>
  <c r="U56" i="10"/>
  <c r="U62" i="10"/>
  <c r="T62" i="10"/>
  <c r="B61" i="10"/>
  <c r="B65" i="10" s="1"/>
  <c r="C61" i="10"/>
  <c r="C65" i="10" s="1"/>
  <c r="F61" i="10"/>
  <c r="F65" i="10" s="1"/>
  <c r="G61" i="10"/>
  <c r="G65" i="10" s="1"/>
  <c r="H61" i="10"/>
  <c r="H65" i="10" s="1"/>
  <c r="I61" i="10"/>
  <c r="I65" i="10" s="1"/>
  <c r="L61" i="10"/>
  <c r="L65" i="10" s="1"/>
  <c r="N61" i="10"/>
  <c r="N65" i="10" s="1"/>
  <c r="O61" i="10"/>
  <c r="O65" i="10" s="1"/>
  <c r="V61" i="10"/>
  <c r="V65" i="10" s="1"/>
  <c r="W61" i="10"/>
  <c r="W65" i="10" s="1"/>
  <c r="D61" i="10"/>
  <c r="D65" i="10" s="1"/>
  <c r="Q8" i="10"/>
  <c r="Q61" i="10" s="1"/>
  <c r="Q65" i="10" s="1"/>
  <c r="P43" i="10"/>
  <c r="P61" i="10" s="1"/>
  <c r="P65" i="10" s="1"/>
  <c r="M61" i="10"/>
  <c r="M65" i="10" s="1"/>
  <c r="J61" i="9"/>
  <c r="R8" i="9"/>
  <c r="K61" i="9"/>
  <c r="S8" i="9"/>
  <c r="E8" i="9"/>
  <c r="U9" i="9"/>
  <c r="T9" i="9"/>
  <c r="U28" i="9"/>
  <c r="T28" i="9"/>
  <c r="T31" i="9"/>
  <c r="U31" i="9"/>
  <c r="E43" i="9"/>
  <c r="U44" i="9"/>
  <c r="T44" i="9"/>
  <c r="T56" i="9"/>
  <c r="U56" i="9"/>
  <c r="U62" i="9"/>
  <c r="T62" i="9"/>
  <c r="P43" i="9"/>
  <c r="P61" i="9" s="1"/>
  <c r="P65" i="9" s="1"/>
  <c r="Q43" i="9"/>
  <c r="Q61" i="9" s="1"/>
  <c r="Q65" i="9" s="1"/>
  <c r="J61" i="8"/>
  <c r="R8" i="8"/>
  <c r="K61" i="8"/>
  <c r="S8" i="8"/>
  <c r="E8" i="8"/>
  <c r="U9" i="8"/>
  <c r="T9" i="8"/>
  <c r="T28" i="8"/>
  <c r="U28" i="8"/>
  <c r="E43" i="8"/>
  <c r="U44" i="8"/>
  <c r="T44" i="8"/>
  <c r="U56" i="8"/>
  <c r="T56" i="8"/>
  <c r="U62" i="8"/>
  <c r="T62" i="8"/>
  <c r="P43" i="8"/>
  <c r="P61" i="8" s="1"/>
  <c r="P65" i="8" s="1"/>
  <c r="Q43" i="8"/>
  <c r="Q61" i="8" s="1"/>
  <c r="Q65" i="8" s="1"/>
  <c r="J61" i="7"/>
  <c r="R8" i="7"/>
  <c r="K61" i="7"/>
  <c r="S8" i="7"/>
  <c r="E8" i="7"/>
  <c r="U9" i="7"/>
  <c r="T9" i="7"/>
  <c r="T26" i="7"/>
  <c r="U26" i="7"/>
  <c r="U28" i="7"/>
  <c r="T28" i="7"/>
  <c r="U44" i="7"/>
  <c r="T44" i="7"/>
  <c r="E43" i="7"/>
  <c r="T56" i="7"/>
  <c r="U56" i="7"/>
  <c r="U62" i="7"/>
  <c r="T62" i="7"/>
  <c r="P43" i="7"/>
  <c r="P61" i="7" s="1"/>
  <c r="P65" i="7" s="1"/>
  <c r="Q43" i="7"/>
  <c r="Q61" i="7" s="1"/>
  <c r="Q65" i="7" s="1"/>
  <c r="J61" i="6"/>
  <c r="R8" i="6"/>
  <c r="K61" i="6"/>
  <c r="S8" i="6"/>
  <c r="E8" i="6"/>
  <c r="U9" i="6"/>
  <c r="T9" i="6"/>
  <c r="T14" i="6"/>
  <c r="U14" i="6"/>
  <c r="T28" i="6"/>
  <c r="U28" i="6"/>
  <c r="E44" i="6"/>
  <c r="U45" i="6"/>
  <c r="T56" i="6"/>
  <c r="U56" i="6"/>
  <c r="U62" i="6"/>
  <c r="T62" i="6"/>
  <c r="B61" i="6"/>
  <c r="B65" i="6" s="1"/>
  <c r="C61" i="6"/>
  <c r="C65" i="6" s="1"/>
  <c r="D61" i="6"/>
  <c r="D65" i="6" s="1"/>
  <c r="F61" i="6"/>
  <c r="F65" i="6" s="1"/>
  <c r="G61" i="6"/>
  <c r="G65" i="6" s="1"/>
  <c r="H61" i="6"/>
  <c r="H65" i="6" s="1"/>
  <c r="I61" i="6"/>
  <c r="I65" i="6" s="1"/>
  <c r="L61" i="6"/>
  <c r="L65" i="6" s="1"/>
  <c r="M61" i="6"/>
  <c r="M65" i="6" s="1"/>
  <c r="N61" i="6"/>
  <c r="N65" i="6" s="1"/>
  <c r="O61" i="6"/>
  <c r="O65" i="6" s="1"/>
  <c r="V61" i="6"/>
  <c r="V65" i="6" s="1"/>
  <c r="W61" i="6"/>
  <c r="W65" i="6" s="1"/>
  <c r="P8" i="6"/>
  <c r="P61" i="6" s="1"/>
  <c r="P65" i="6" s="1"/>
  <c r="Q8" i="6"/>
  <c r="Q61" i="6" s="1"/>
  <c r="Q65" i="6" s="1"/>
  <c r="J61" i="5"/>
  <c r="R8" i="5"/>
  <c r="K61" i="5"/>
  <c r="S8" i="5"/>
  <c r="E8" i="5"/>
  <c r="U9" i="5"/>
  <c r="T9" i="5"/>
  <c r="T20" i="5"/>
  <c r="U20" i="5"/>
  <c r="U28" i="5"/>
  <c r="T28" i="5"/>
  <c r="T35" i="5"/>
  <c r="U35" i="5"/>
  <c r="U44" i="5"/>
  <c r="T44" i="5"/>
  <c r="E43" i="5"/>
  <c r="U56" i="5"/>
  <c r="T56" i="5"/>
  <c r="U62" i="5"/>
  <c r="T62" i="5"/>
  <c r="P43" i="5"/>
  <c r="Q43" i="5"/>
  <c r="B61" i="5"/>
  <c r="B65" i="5" s="1"/>
  <c r="P8" i="5"/>
  <c r="P61" i="5" s="1"/>
  <c r="P65" i="5" s="1"/>
  <c r="Q8" i="5"/>
  <c r="Q61" i="5" s="1"/>
  <c r="Q65" i="5" s="1"/>
  <c r="J61" i="4"/>
  <c r="R8" i="4"/>
  <c r="K61" i="4"/>
  <c r="S8" i="4"/>
  <c r="E8" i="4"/>
  <c r="U9" i="4"/>
  <c r="T9" i="4"/>
  <c r="E43" i="4"/>
  <c r="T44" i="4"/>
  <c r="Q44" i="4"/>
  <c r="U45" i="4"/>
  <c r="T56" i="4"/>
  <c r="U56" i="4"/>
  <c r="T60" i="4"/>
  <c r="U60" i="4"/>
  <c r="U62" i="4"/>
  <c r="T62" i="4"/>
  <c r="B61" i="4"/>
  <c r="B65" i="4" s="1"/>
  <c r="C61" i="4"/>
  <c r="C65" i="4" s="1"/>
  <c r="D61" i="4"/>
  <c r="D65" i="4" s="1"/>
  <c r="F61" i="4"/>
  <c r="F65" i="4" s="1"/>
  <c r="G61" i="4"/>
  <c r="G65" i="4" s="1"/>
  <c r="H61" i="4"/>
  <c r="H65" i="4" s="1"/>
  <c r="I61" i="4"/>
  <c r="I65" i="4" s="1"/>
  <c r="L61" i="4"/>
  <c r="L65" i="4" s="1"/>
  <c r="M61" i="4"/>
  <c r="M65" i="4" s="1"/>
  <c r="N61" i="4"/>
  <c r="N65" i="4" s="1"/>
  <c r="O61" i="4"/>
  <c r="O65" i="4" s="1"/>
  <c r="V61" i="4"/>
  <c r="V65" i="4" s="1"/>
  <c r="W61" i="4"/>
  <c r="W65" i="4" s="1"/>
  <c r="P43" i="4"/>
  <c r="P61" i="4" s="1"/>
  <c r="P65" i="4" s="1"/>
  <c r="J61" i="3"/>
  <c r="R8" i="3"/>
  <c r="K61" i="3"/>
  <c r="S8" i="3"/>
  <c r="U9" i="3"/>
  <c r="E8" i="3"/>
  <c r="T9" i="3"/>
  <c r="T11" i="3"/>
  <c r="U11" i="3"/>
  <c r="U15" i="3"/>
  <c r="T15" i="3"/>
  <c r="T28" i="3"/>
  <c r="U28" i="3"/>
  <c r="T44" i="3"/>
  <c r="E43" i="3"/>
  <c r="U44" i="3"/>
  <c r="U56" i="3"/>
  <c r="T56" i="3"/>
  <c r="U59" i="3"/>
  <c r="T59" i="3"/>
  <c r="U62" i="3"/>
  <c r="T62" i="3"/>
  <c r="V61" i="3"/>
  <c r="V65" i="3" s="1"/>
  <c r="P8" i="3"/>
  <c r="P61" i="3" s="1"/>
  <c r="P65" i="3" s="1"/>
  <c r="Q8" i="3"/>
  <c r="Q61" i="3" s="1"/>
  <c r="Q65" i="3" s="1"/>
  <c r="B61" i="3"/>
  <c r="B65" i="3" s="1"/>
  <c r="C61" i="3"/>
  <c r="C65" i="3" s="1"/>
  <c r="D61" i="3"/>
  <c r="D65" i="3" s="1"/>
  <c r="F61" i="3"/>
  <c r="F65" i="3" s="1"/>
  <c r="G61" i="3"/>
  <c r="G65" i="3" s="1"/>
  <c r="H61" i="3"/>
  <c r="H65" i="3" s="1"/>
  <c r="I61" i="3"/>
  <c r="I65" i="3" s="1"/>
  <c r="L61" i="3"/>
  <c r="L65" i="3" s="1"/>
  <c r="M61" i="3"/>
  <c r="M65" i="3" s="1"/>
  <c r="N61" i="3"/>
  <c r="N65" i="3" s="1"/>
  <c r="O61" i="3"/>
  <c r="O65" i="3" s="1"/>
  <c r="W61" i="3"/>
  <c r="W65" i="3" s="1"/>
  <c r="J61" i="2"/>
  <c r="R8" i="2"/>
  <c r="K61" i="2"/>
  <c r="S8" i="2"/>
  <c r="E8" i="2"/>
  <c r="U9" i="2"/>
  <c r="T9" i="2"/>
  <c r="U28" i="2"/>
  <c r="T28" i="2"/>
  <c r="T44" i="2"/>
  <c r="E43" i="2"/>
  <c r="U44" i="2"/>
  <c r="U56" i="2"/>
  <c r="T56" i="2"/>
  <c r="U62" i="2"/>
  <c r="T62" i="2"/>
  <c r="P43" i="2"/>
  <c r="P61" i="2" s="1"/>
  <c r="P65" i="2" s="1"/>
  <c r="Q43" i="2"/>
  <c r="Q61" i="2" s="1"/>
  <c r="Q65" i="2" s="1"/>
  <c r="W43" i="1"/>
  <c r="V43" i="1"/>
  <c r="L43" i="1"/>
  <c r="W8" i="1"/>
  <c r="V8" i="1"/>
  <c r="L8" i="1"/>
  <c r="C8" i="1"/>
  <c r="B8" i="1"/>
  <c r="U22" i="1"/>
  <c r="U14" i="1"/>
  <c r="Q62" i="1"/>
  <c r="P62" i="1"/>
  <c r="U33" i="1"/>
  <c r="U23" i="1"/>
  <c r="T22" i="1"/>
  <c r="T14" i="1"/>
  <c r="T59" i="1"/>
  <c r="U59" i="1"/>
  <c r="U57" i="1"/>
  <c r="T57" i="1"/>
  <c r="U55" i="1"/>
  <c r="T55" i="1"/>
  <c r="U54" i="1"/>
  <c r="T54" i="1"/>
  <c r="T53" i="1"/>
  <c r="U53" i="1"/>
  <c r="U52" i="1"/>
  <c r="T52" i="1"/>
  <c r="T51" i="1"/>
  <c r="U51" i="1"/>
  <c r="T48" i="1"/>
  <c r="U48" i="1"/>
  <c r="U47" i="1"/>
  <c r="T47" i="1"/>
  <c r="U46" i="1"/>
  <c r="T46" i="1"/>
  <c r="T42" i="1"/>
  <c r="U42" i="1"/>
  <c r="T41" i="1"/>
  <c r="U41" i="1"/>
  <c r="T40" i="1"/>
  <c r="U40" i="1"/>
  <c r="T37" i="1"/>
  <c r="U37" i="1"/>
  <c r="U36" i="1"/>
  <c r="T36" i="1"/>
  <c r="U35" i="1"/>
  <c r="T35" i="1"/>
  <c r="T34" i="1"/>
  <c r="U34" i="1"/>
  <c r="U32" i="1"/>
  <c r="T32" i="1"/>
  <c r="T27" i="1"/>
  <c r="U27" i="1"/>
  <c r="U26" i="1"/>
  <c r="T26" i="1"/>
  <c r="U25" i="1"/>
  <c r="T25" i="1"/>
  <c r="T24" i="1"/>
  <c r="U24" i="1"/>
  <c r="T19" i="1"/>
  <c r="U19" i="1"/>
  <c r="U18" i="1"/>
  <c r="T18" i="1"/>
  <c r="U17" i="1"/>
  <c r="T17" i="1"/>
  <c r="T16" i="1"/>
  <c r="U16" i="1"/>
  <c r="T15" i="1"/>
  <c r="U15" i="1"/>
  <c r="T11" i="1"/>
  <c r="U11" i="1"/>
  <c r="E9" i="1"/>
  <c r="T10" i="1"/>
  <c r="E62" i="1"/>
  <c r="S62" i="1"/>
  <c r="E56" i="1"/>
  <c r="L61" i="1"/>
  <c r="L65" i="1" s="1"/>
  <c r="B43" i="1"/>
  <c r="O61" i="1"/>
  <c r="O65" i="1" s="1"/>
  <c r="F43" i="1"/>
  <c r="N43" i="1"/>
  <c r="G43" i="1"/>
  <c r="V61" i="1"/>
  <c r="V65" i="1" s="1"/>
  <c r="H43" i="1"/>
  <c r="P56" i="1"/>
  <c r="W61" i="1"/>
  <c r="W65" i="1" s="1"/>
  <c r="I43" i="1"/>
  <c r="E44" i="1"/>
  <c r="P44" i="1"/>
  <c r="P43" i="1" s="1"/>
  <c r="Q44" i="1"/>
  <c r="Q43" i="1" s="1"/>
  <c r="P28" i="1"/>
  <c r="Q28" i="1"/>
  <c r="N8" i="1"/>
  <c r="G8" i="1"/>
  <c r="F8" i="1"/>
  <c r="U29" i="1"/>
  <c r="H8" i="1"/>
  <c r="I8" i="1"/>
  <c r="I61" i="1" s="1"/>
  <c r="I65" i="1" s="1"/>
  <c r="R28" i="1"/>
  <c r="P9" i="1"/>
  <c r="P8" i="1" s="1"/>
  <c r="D8" i="1"/>
  <c r="M8" i="1"/>
  <c r="Q9" i="1"/>
  <c r="B61" i="1"/>
  <c r="B65" i="1" s="1"/>
  <c r="U56" i="1"/>
  <c r="T56" i="1"/>
  <c r="T9" i="1"/>
  <c r="U44" i="1"/>
  <c r="U10" i="1"/>
  <c r="U58" i="1"/>
  <c r="S28" i="1"/>
  <c r="T45" i="1"/>
  <c r="T63" i="1"/>
  <c r="T31" i="1"/>
  <c r="T50" i="1"/>
  <c r="E28" i="1"/>
  <c r="T13" i="1"/>
  <c r="T21" i="1"/>
  <c r="T39" i="1"/>
  <c r="T12" i="1"/>
  <c r="T20" i="1"/>
  <c r="T30" i="1"/>
  <c r="T38" i="1"/>
  <c r="T49" i="1"/>
  <c r="T60" i="1"/>
  <c r="C43" i="1"/>
  <c r="C61" i="1" s="1"/>
  <c r="C65" i="1" s="1"/>
  <c r="K43" i="1"/>
  <c r="S43" i="1" s="1"/>
  <c r="J43" i="1"/>
  <c r="R43" i="1" s="1"/>
  <c r="D43" i="1"/>
  <c r="M43" i="1"/>
  <c r="S44" i="1"/>
  <c r="J8" i="1"/>
  <c r="K8" i="1"/>
  <c r="J65" i="10" l="1"/>
  <c r="R65" i="10" s="1"/>
  <c r="R61" i="10"/>
  <c r="K65" i="10"/>
  <c r="S65" i="10" s="1"/>
  <c r="S61" i="10"/>
  <c r="E61" i="10"/>
  <c r="U8" i="10"/>
  <c r="T8" i="10"/>
  <c r="U43" i="10"/>
  <c r="T43" i="10"/>
  <c r="J65" i="9"/>
  <c r="R65" i="9" s="1"/>
  <c r="R61" i="9"/>
  <c r="K65" i="9"/>
  <c r="S65" i="9" s="1"/>
  <c r="S61" i="9"/>
  <c r="E61" i="9"/>
  <c r="U8" i="9"/>
  <c r="T8" i="9"/>
  <c r="U43" i="9"/>
  <c r="T43" i="9"/>
  <c r="J65" i="8"/>
  <c r="R65" i="8" s="1"/>
  <c r="R61" i="8"/>
  <c r="K65" i="8"/>
  <c r="S65" i="8" s="1"/>
  <c r="S61" i="8"/>
  <c r="E61" i="8"/>
  <c r="U8" i="8"/>
  <c r="T8" i="8"/>
  <c r="U43" i="8"/>
  <c r="T43" i="8"/>
  <c r="J65" i="7"/>
  <c r="R65" i="7" s="1"/>
  <c r="R61" i="7"/>
  <c r="S61" i="7"/>
  <c r="K65" i="7"/>
  <c r="S65" i="7" s="1"/>
  <c r="E61" i="7"/>
  <c r="U8" i="7"/>
  <c r="T8" i="7"/>
  <c r="T43" i="7"/>
  <c r="U43" i="7"/>
  <c r="J65" i="6"/>
  <c r="R65" i="6" s="1"/>
  <c r="R61" i="6"/>
  <c r="K65" i="6"/>
  <c r="S65" i="6" s="1"/>
  <c r="S61" i="6"/>
  <c r="E61" i="6"/>
  <c r="U8" i="6"/>
  <c r="T8" i="6"/>
  <c r="U44" i="6"/>
  <c r="E43" i="6"/>
  <c r="T44" i="6"/>
  <c r="J65" i="5"/>
  <c r="R65" i="5" s="1"/>
  <c r="R61" i="5"/>
  <c r="K65" i="5"/>
  <c r="S65" i="5" s="1"/>
  <c r="S61" i="5"/>
  <c r="E61" i="5"/>
  <c r="U8" i="5"/>
  <c r="T8" i="5"/>
  <c r="T43" i="5"/>
  <c r="U43" i="5"/>
  <c r="J65" i="4"/>
  <c r="R65" i="4" s="1"/>
  <c r="R61" i="4"/>
  <c r="S61" i="4"/>
  <c r="K65" i="4"/>
  <c r="S65" i="4" s="1"/>
  <c r="E61" i="4"/>
  <c r="U8" i="4"/>
  <c r="T8" i="4"/>
  <c r="U43" i="4"/>
  <c r="T43" i="4"/>
  <c r="Q43" i="4"/>
  <c r="Q61" i="4" s="1"/>
  <c r="Q65" i="4" s="1"/>
  <c r="U44" i="4"/>
  <c r="J65" i="3"/>
  <c r="R65" i="3" s="1"/>
  <c r="R61" i="3"/>
  <c r="K65" i="3"/>
  <c r="S65" i="3" s="1"/>
  <c r="S61" i="3"/>
  <c r="E61" i="3"/>
  <c r="U8" i="3"/>
  <c r="T8" i="3"/>
  <c r="T43" i="3"/>
  <c r="U43" i="3"/>
  <c r="R61" i="2"/>
  <c r="J65" i="2"/>
  <c r="R65" i="2" s="1"/>
  <c r="S61" i="2"/>
  <c r="K65" i="2"/>
  <c r="S65" i="2" s="1"/>
  <c r="E61" i="2"/>
  <c r="U8" i="2"/>
  <c r="T8" i="2"/>
  <c r="U43" i="2"/>
  <c r="T43" i="2"/>
  <c r="T28" i="1"/>
  <c r="T62" i="1"/>
  <c r="U62" i="1"/>
  <c r="E43" i="1"/>
  <c r="T44" i="1"/>
  <c r="U9" i="1"/>
  <c r="Q8" i="1"/>
  <c r="Q61" i="1"/>
  <c r="Q65" i="1" s="1"/>
  <c r="H61" i="1"/>
  <c r="H65" i="1" s="1"/>
  <c r="F61" i="1"/>
  <c r="F65" i="1" s="1"/>
  <c r="G61" i="1"/>
  <c r="G65" i="1" s="1"/>
  <c r="N61" i="1"/>
  <c r="N65" i="1" s="1"/>
  <c r="M61" i="1"/>
  <c r="M65" i="1" s="1"/>
  <c r="D61" i="1"/>
  <c r="D65" i="1" s="1"/>
  <c r="P61" i="1"/>
  <c r="P65" i="1" s="1"/>
  <c r="S8" i="1"/>
  <c r="K61" i="1"/>
  <c r="R8" i="1"/>
  <c r="J61" i="1"/>
  <c r="E8" i="1"/>
  <c r="U28" i="1"/>
  <c r="E65" i="10" l="1"/>
  <c r="U61" i="10"/>
  <c r="T61" i="10"/>
  <c r="E65" i="9"/>
  <c r="U61" i="9"/>
  <c r="T61" i="9"/>
  <c r="E65" i="8"/>
  <c r="U61" i="8"/>
  <c r="T61" i="8"/>
  <c r="U61" i="7"/>
  <c r="T61" i="7"/>
  <c r="E65" i="7"/>
  <c r="E65" i="6"/>
  <c r="U61" i="6"/>
  <c r="T61" i="6"/>
  <c r="T43" i="6"/>
  <c r="U43" i="6"/>
  <c r="E65" i="5"/>
  <c r="U61" i="5"/>
  <c r="T61" i="5"/>
  <c r="T61" i="4"/>
  <c r="E65" i="4"/>
  <c r="U61" i="4"/>
  <c r="E65" i="3"/>
  <c r="U61" i="3"/>
  <c r="T61" i="3"/>
  <c r="E65" i="2"/>
  <c r="U61" i="2"/>
  <c r="T61" i="2"/>
  <c r="U43" i="1"/>
  <c r="T43" i="1"/>
  <c r="U8" i="1"/>
  <c r="E61" i="1"/>
  <c r="T8" i="1"/>
  <c r="R61" i="1"/>
  <c r="J65" i="1"/>
  <c r="R65" i="1" s="1"/>
  <c r="S61" i="1"/>
  <c r="K65" i="1"/>
  <c r="S65" i="1" s="1"/>
  <c r="U65" i="10" l="1"/>
  <c r="T65" i="10"/>
  <c r="U65" i="9"/>
  <c r="T65" i="9"/>
  <c r="T65" i="8"/>
  <c r="U65" i="8"/>
  <c r="U65" i="7"/>
  <c r="T65" i="7"/>
  <c r="U65" i="6"/>
  <c r="T65" i="6"/>
  <c r="U65" i="5"/>
  <c r="T65" i="5"/>
  <c r="U65" i="4"/>
  <c r="T65" i="4"/>
  <c r="U65" i="3"/>
  <c r="T65" i="3"/>
  <c r="T65" i="2"/>
  <c r="U65" i="2"/>
  <c r="U61" i="1"/>
  <c r="T61" i="1"/>
  <c r="E65" i="1"/>
  <c r="U65" i="1" l="1"/>
  <c r="T65" i="1"/>
</calcChain>
</file>

<file path=xl/sharedStrings.xml><?xml version="1.0" encoding="utf-8"?>
<sst xmlns="http://schemas.openxmlformats.org/spreadsheetml/2006/main" count="1098" uniqueCount="109">
  <si>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</si>
  <si>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</si>
  <si>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</si>
  <si>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</si>
  <si>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</si>
  <si>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</si>
  <si>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</si>
  <si>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</si>
  <si>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</si>
  <si>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</si>
  <si>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</si>
  <si>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</si>
  <si>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</si>
  <si>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</si>
  <si>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</si>
  <si>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</si>
  <si>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</si>
  <si>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</si>
  <si>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</si>
  <si>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</si>
  <si>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</si>
  <si>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</si>
  <si>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</si>
  <si>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</si>
  <si>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</si>
  <si>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</si>
  <si>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</si>
  <si>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</si>
  <si>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</si>
  <si>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</si>
  <si>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</si>
  <si>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</si>
  <si>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</si>
  <si>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</si>
  <si>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</si>
  <si>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</si>
  <si>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</si>
  <si>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</si>
  <si>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</si>
  <si>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</si>
  <si>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</si>
  <si>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</si>
  <si>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</si>
  <si>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</si>
  <si>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</si>
  <si>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</si>
  <si>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</si>
  <si>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</si>
  <si>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</si>
  <si>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</si>
  <si>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</si>
  <si>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</si>
  <si>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</si>
  <si>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</si>
  <si>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</si>
  <si>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</si>
  <si>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</si>
  <si>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</si>
  <si>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</si>
  <si>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</si>
  <si>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</si>
  <si>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</si>
  <si>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</si>
  <si>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</si>
  <si>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</si>
  <si>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</si>
  <si>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</si>
  <si>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</si>
  <si>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</si>
  <si>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</si>
  <si>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</si>
  <si>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</si>
  <si>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</si>
  <si>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</si>
  <si>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</si>
  <si>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</si>
  <si>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</si>
  <si>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</si>
  <si>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</si>
  <si>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</si>
  <si>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</si>
  <si>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</si>
  <si>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</si>
  <si>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</si>
  <si>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</si>
  <si>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</si>
  <si>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</si>
  <si>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</si>
  <si>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</si>
  <si>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</si>
  <si>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</si>
  <si>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</si>
  <si>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</si>
  <si>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</si>
  <si>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</si>
  <si>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</si>
  <si>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</si>
  <si>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</si>
  <si>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</si>
  <si>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</si>
  <si>
    <t>Eastern Cape</t>
  </si>
  <si>
    <t>Free State</t>
  </si>
  <si>
    <t>Gauteng</t>
  </si>
  <si>
    <t>KwaZulu-Natal</t>
  </si>
  <si>
    <t>Limpopo</t>
  </si>
  <si>
    <t>Mpumalanga</t>
  </si>
  <si>
    <t>North West</t>
  </si>
  <si>
    <t>Northern Cape</t>
  </si>
  <si>
    <t>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</si>
</sst>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67" fontId="9" fillId="0" borderId="1" xfId="0" applyNumberFormat="1" applyFont="1" applyBorder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activeCell="B6" sqref="B6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/>
      <c r="C6" s="57"/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44439218000</v>
      </c>
      <c r="C8" s="36">
        <f t="shared" si="0"/>
        <v>1755141000</v>
      </c>
      <c r="D8" s="36">
        <f t="shared" si="0"/>
        <v>0</v>
      </c>
      <c r="E8" s="36">
        <f t="shared" si="0"/>
        <v>46194359000</v>
      </c>
      <c r="F8" s="37">
        <f t="shared" si="0"/>
        <v>44804258000</v>
      </c>
      <c r="G8" s="38">
        <f t="shared" si="0"/>
        <v>43333233000</v>
      </c>
      <c r="H8" s="37">
        <f t="shared" si="0"/>
        <v>8000157000</v>
      </c>
      <c r="I8" s="38">
        <f t="shared" si="0"/>
        <v>5895534056</v>
      </c>
      <c r="J8" s="37">
        <f t="shared" si="0"/>
        <v>12294858000</v>
      </c>
      <c r="K8" s="38">
        <f t="shared" si="0"/>
        <v>11534305095</v>
      </c>
      <c r="L8" s="37">
        <f t="shared" si="0"/>
        <v>7071987000</v>
      </c>
      <c r="M8" s="38">
        <f t="shared" si="0"/>
        <v>6688727176</v>
      </c>
      <c r="N8" s="37">
        <f t="shared" si="0"/>
        <v>0</v>
      </c>
      <c r="O8" s="38">
        <f t="shared" si="0"/>
        <v>0</v>
      </c>
      <c r="P8" s="37">
        <f t="shared" si="0"/>
        <v>27367002000</v>
      </c>
      <c r="Q8" s="38">
        <f t="shared" si="0"/>
        <v>24118566327</v>
      </c>
      <c r="R8" s="16">
        <f>IF(($J8       =0),0,((($L8       -$J8       )/$J8       )*100))</f>
        <v>-42.48012461795004</v>
      </c>
      <c r="S8" s="17">
        <f>IF(($K8       =0),0,((($M8       -$K8       )/$K8       )*100))</f>
        <v>-42.010141738842222</v>
      </c>
      <c r="T8" s="16">
        <f>IF(($E8       =0),0,(($P8       /$E8       )*100))</f>
        <v>59.24316863017841</v>
      </c>
      <c r="U8" s="18">
        <f>IF(($E8       =0),0,(($Q8       /$E8       )*100))</f>
        <v>52.211063967788796</v>
      </c>
      <c r="V8" s="37">
        <f t="shared" ref="V8:W8" si="1">+V9+V28</f>
        <v>1470963000</v>
      </c>
      <c r="W8" s="38">
        <f t="shared" si="1"/>
        <v>262414000</v>
      </c>
    </row>
    <row r="9" spans="1:23" ht="13" x14ac:dyDescent="0.3">
      <c r="A9" s="19" t="s">
        <v>35</v>
      </c>
      <c r="B9" s="39">
        <f t="shared" ref="B9:Q9" si="2">SUM(B10:B27)</f>
        <v>42667858000</v>
      </c>
      <c r="C9" s="39">
        <f t="shared" si="2"/>
        <v>1755141000</v>
      </c>
      <c r="D9" s="39">
        <f t="shared" si="2"/>
        <v>0</v>
      </c>
      <c r="E9" s="39">
        <f t="shared" si="2"/>
        <v>44422999000</v>
      </c>
      <c r="F9" s="40">
        <f t="shared" si="2"/>
        <v>43061128000</v>
      </c>
      <c r="G9" s="41">
        <f t="shared" si="2"/>
        <v>41598103000</v>
      </c>
      <c r="H9" s="40">
        <f t="shared" si="2"/>
        <v>7715182000</v>
      </c>
      <c r="I9" s="41">
        <f t="shared" si="2"/>
        <v>5625973839</v>
      </c>
      <c r="J9" s="40">
        <f t="shared" si="2"/>
        <v>11875588000</v>
      </c>
      <c r="K9" s="41">
        <f t="shared" si="2"/>
        <v>11107031763</v>
      </c>
      <c r="L9" s="40">
        <f t="shared" si="2"/>
        <v>6739548000</v>
      </c>
      <c r="M9" s="41">
        <f t="shared" si="2"/>
        <v>6280450476</v>
      </c>
      <c r="N9" s="40">
        <f t="shared" si="2"/>
        <v>0</v>
      </c>
      <c r="O9" s="41">
        <f t="shared" si="2"/>
        <v>0</v>
      </c>
      <c r="P9" s="40">
        <f t="shared" si="2"/>
        <v>26330318000</v>
      </c>
      <c r="Q9" s="41">
        <f t="shared" si="2"/>
        <v>23013456078</v>
      </c>
      <c r="R9" s="20">
        <f>IF(($J9       =0),0,((($L9       -$J9       )/$J9       )*100))</f>
        <v>-43.24872166329785</v>
      </c>
      <c r="S9" s="21">
        <f>IF(($K9       =0),0,((($M9       -$K9       )/$K9       )*100))</f>
        <v>-43.455185777701821</v>
      </c>
      <c r="T9" s="20">
        <f>IF(($E9       =0),0,(($P9       /$E9       )*100))</f>
        <v>59.271815484587165</v>
      </c>
      <c r="U9" s="22">
        <f>IF(($E9       =0),0,(($Q9       /$E9       )*100))</f>
        <v>51.805273385527173</v>
      </c>
      <c r="V9" s="40">
        <f t="shared" ref="V9:W9" si="3">SUM(V10:V27)</f>
        <v>1253442000</v>
      </c>
      <c r="W9" s="41">
        <f t="shared" si="3"/>
        <v>196348000</v>
      </c>
    </row>
    <row r="10" spans="1:23" ht="13" x14ac:dyDescent="0.3">
      <c r="A10" s="23" t="s">
        <v>36</v>
      </c>
      <c r="B10" s="42">
        <v>17357571000</v>
      </c>
      <c r="C10" s="42"/>
      <c r="D10" s="42"/>
      <c r="E10" s="42">
        <f t="shared" ref="E10:E41" si="4">$B10      +$C10      +$D10</f>
        <v>17357571000</v>
      </c>
      <c r="F10" s="43">
        <v>17118106000</v>
      </c>
      <c r="G10" s="44">
        <v>16841751000</v>
      </c>
      <c r="H10" s="43">
        <v>4229655000</v>
      </c>
      <c r="I10" s="44">
        <v>3027744893</v>
      </c>
      <c r="J10" s="43">
        <v>5475252000</v>
      </c>
      <c r="K10" s="44">
        <v>4940270383</v>
      </c>
      <c r="L10" s="43">
        <v>2826394000</v>
      </c>
      <c r="M10" s="44">
        <v>3037723130</v>
      </c>
      <c r="N10" s="43"/>
      <c r="O10" s="44"/>
      <c r="P10" s="43">
        <f t="shared" ref="P10:P41" si="5">$H10      +$J10      +$L10      +$N10</f>
        <v>12531301000</v>
      </c>
      <c r="Q10" s="44">
        <f t="shared" ref="Q10:Q41" si="6">$I10      +$K10      +$M10      +$O10</f>
        <v>11005738406</v>
      </c>
      <c r="R10" s="24">
        <f t="shared" ref="R10:R41" si="7">IF(($J10      =0),0,((($L10      -$J10      )/$J10      )*100))</f>
        <v>-48.378741288985424</v>
      </c>
      <c r="S10" s="25">
        <f t="shared" ref="S10:S41" si="8">IF(($K10      =0),0,((($M10      -$K10      )/$K10      )*100))</f>
        <v>-38.510994449754591</v>
      </c>
      <c r="T10" s="24">
        <f t="shared" ref="T10:T41" si="9">IF(($E10      =0),0,(($P10      /$E10      )*100))</f>
        <v>72.195015074401823</v>
      </c>
      <c r="U10" s="26">
        <f t="shared" ref="U10:U41" si="10">IF(($E10      =0),0,(($Q10      /$E10      )*100))</f>
        <v>63.405982357784971</v>
      </c>
      <c r="V10" s="43">
        <v>123900000</v>
      </c>
      <c r="W10" s="44">
        <v>13053000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7241074000</v>
      </c>
      <c r="C12" s="42">
        <v>303000000</v>
      </c>
      <c r="D12" s="42"/>
      <c r="E12" s="42">
        <f t="shared" si="4"/>
        <v>7544074000</v>
      </c>
      <c r="F12" s="43">
        <v>7544074000</v>
      </c>
      <c r="G12" s="44">
        <v>6990434000</v>
      </c>
      <c r="H12" s="43">
        <v>744146000</v>
      </c>
      <c r="I12" s="44">
        <v>667431897</v>
      </c>
      <c r="J12" s="43">
        <v>1650108000</v>
      </c>
      <c r="K12" s="44">
        <v>1169871872</v>
      </c>
      <c r="L12" s="43">
        <v>1232195000</v>
      </c>
      <c r="M12" s="44">
        <v>889660727</v>
      </c>
      <c r="N12" s="43"/>
      <c r="O12" s="44"/>
      <c r="P12" s="43">
        <f t="shared" si="5"/>
        <v>3626449000</v>
      </c>
      <c r="Q12" s="44">
        <f t="shared" si="6"/>
        <v>2726964496</v>
      </c>
      <c r="R12" s="24">
        <f t="shared" si="7"/>
        <v>-25.326402877872233</v>
      </c>
      <c r="S12" s="25">
        <f t="shared" si="8"/>
        <v>-23.952293555101392</v>
      </c>
      <c r="T12" s="24">
        <f t="shared" si="9"/>
        <v>48.070167392313493</v>
      </c>
      <c r="U12" s="26">
        <f t="shared" si="10"/>
        <v>36.147106934529013</v>
      </c>
      <c r="V12" s="43">
        <v>221988000</v>
      </c>
      <c r="W12" s="44"/>
    </row>
    <row r="13" spans="1:23" ht="13" x14ac:dyDescent="0.3">
      <c r="A13" s="23" t="s">
        <v>39</v>
      </c>
      <c r="B13" s="42">
        <v>1697076000</v>
      </c>
      <c r="C13" s="42"/>
      <c r="D13" s="42"/>
      <c r="E13" s="42">
        <f t="shared" si="4"/>
        <v>1697076000</v>
      </c>
      <c r="F13" s="43">
        <v>1605656000</v>
      </c>
      <c r="G13" s="44">
        <v>1605656000</v>
      </c>
      <c r="H13" s="43">
        <v>336502000</v>
      </c>
      <c r="I13" s="44">
        <v>185380382</v>
      </c>
      <c r="J13" s="43">
        <v>459767000</v>
      </c>
      <c r="K13" s="44">
        <v>410171780</v>
      </c>
      <c r="L13" s="43">
        <v>264741000</v>
      </c>
      <c r="M13" s="44">
        <v>299075597</v>
      </c>
      <c r="N13" s="43"/>
      <c r="O13" s="44"/>
      <c r="P13" s="43">
        <f t="shared" si="5"/>
        <v>1061010000</v>
      </c>
      <c r="Q13" s="44">
        <f t="shared" si="6"/>
        <v>894627759</v>
      </c>
      <c r="R13" s="24">
        <f t="shared" si="7"/>
        <v>-42.418442384947156</v>
      </c>
      <c r="S13" s="25">
        <f t="shared" si="8"/>
        <v>-27.085281927489014</v>
      </c>
      <c r="T13" s="24">
        <f t="shared" si="9"/>
        <v>62.519887147069433</v>
      </c>
      <c r="U13" s="26">
        <f t="shared" si="10"/>
        <v>52.715833527785435</v>
      </c>
      <c r="V13" s="43">
        <v>37270000</v>
      </c>
      <c r="W13" s="44">
        <v>1502000</v>
      </c>
    </row>
    <row r="14" spans="1:23" ht="13" x14ac:dyDescent="0.3">
      <c r="A14" s="23" t="s">
        <v>40</v>
      </c>
      <c r="B14" s="42">
        <v>542396000</v>
      </c>
      <c r="C14" s="42"/>
      <c r="D14" s="42"/>
      <c r="E14" s="42">
        <f t="shared" si="4"/>
        <v>542396000</v>
      </c>
      <c r="F14" s="43">
        <v>542396000</v>
      </c>
      <c r="G14" s="44">
        <v>449395000</v>
      </c>
      <c r="H14" s="43">
        <v>111035000</v>
      </c>
      <c r="I14" s="44">
        <v>63889591</v>
      </c>
      <c r="J14" s="43">
        <v>127590000</v>
      </c>
      <c r="K14" s="44">
        <v>143965157</v>
      </c>
      <c r="L14" s="43">
        <v>37779000</v>
      </c>
      <c r="M14" s="44">
        <v>108399466</v>
      </c>
      <c r="N14" s="43"/>
      <c r="O14" s="44"/>
      <c r="P14" s="43">
        <f t="shared" si="5"/>
        <v>276404000</v>
      </c>
      <c r="Q14" s="44">
        <f t="shared" si="6"/>
        <v>316254214</v>
      </c>
      <c r="R14" s="24">
        <f t="shared" si="7"/>
        <v>-70.390312720432632</v>
      </c>
      <c r="S14" s="25">
        <f t="shared" si="8"/>
        <v>-24.704374128526112</v>
      </c>
      <c r="T14" s="24">
        <f t="shared" si="9"/>
        <v>50.959815337871227</v>
      </c>
      <c r="U14" s="26">
        <f t="shared" si="10"/>
        <v>58.306885375260876</v>
      </c>
      <c r="V14" s="43">
        <v>47492000</v>
      </c>
      <c r="W14" s="44">
        <v>12605000</v>
      </c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126051000</v>
      </c>
      <c r="C16" s="42"/>
      <c r="D16" s="42"/>
      <c r="E16" s="42">
        <f t="shared" si="4"/>
        <v>126051000</v>
      </c>
      <c r="F16" s="43">
        <v>126051000</v>
      </c>
      <c r="G16" s="44">
        <v>121078000</v>
      </c>
      <c r="H16" s="43">
        <v>17849000</v>
      </c>
      <c r="I16" s="44">
        <v>13823127</v>
      </c>
      <c r="J16" s="43">
        <v>36243000</v>
      </c>
      <c r="K16" s="44">
        <v>31838984</v>
      </c>
      <c r="L16" s="43">
        <v>33962000</v>
      </c>
      <c r="M16" s="44">
        <v>22796592</v>
      </c>
      <c r="N16" s="43"/>
      <c r="O16" s="44"/>
      <c r="P16" s="43">
        <f t="shared" si="5"/>
        <v>88054000</v>
      </c>
      <c r="Q16" s="44">
        <f t="shared" si="6"/>
        <v>68458703</v>
      </c>
      <c r="R16" s="24">
        <f t="shared" si="7"/>
        <v>-6.2936291145876444</v>
      </c>
      <c r="S16" s="25">
        <f t="shared" si="8"/>
        <v>-28.40037860504594</v>
      </c>
      <c r="T16" s="24">
        <f t="shared" si="9"/>
        <v>69.85585199641416</v>
      </c>
      <c r="U16" s="26">
        <f t="shared" si="10"/>
        <v>54.310321219189063</v>
      </c>
      <c r="V16" s="43">
        <v>1161000</v>
      </c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708974000</v>
      </c>
      <c r="C20" s="42">
        <v>1452141000</v>
      </c>
      <c r="D20" s="42"/>
      <c r="E20" s="42">
        <f t="shared" si="4"/>
        <v>2161115000</v>
      </c>
      <c r="F20" s="43">
        <v>2161115000</v>
      </c>
      <c r="G20" s="44">
        <v>2161115000</v>
      </c>
      <c r="H20" s="43">
        <v>29558000</v>
      </c>
      <c r="I20" s="44">
        <v>57911717</v>
      </c>
      <c r="J20" s="43">
        <v>137283000</v>
      </c>
      <c r="K20" s="44">
        <v>149436612</v>
      </c>
      <c r="L20" s="43">
        <v>126948000</v>
      </c>
      <c r="M20" s="44">
        <v>134657918</v>
      </c>
      <c r="N20" s="43"/>
      <c r="O20" s="44"/>
      <c r="P20" s="43">
        <f t="shared" si="5"/>
        <v>293789000</v>
      </c>
      <c r="Q20" s="44">
        <f t="shared" si="6"/>
        <v>342006247</v>
      </c>
      <c r="R20" s="24">
        <f t="shared" si="7"/>
        <v>-7.5282445750748455</v>
      </c>
      <c r="S20" s="25">
        <f t="shared" si="8"/>
        <v>-9.8896072402926265</v>
      </c>
      <c r="T20" s="24">
        <f t="shared" si="9"/>
        <v>13.594325151599984</v>
      </c>
      <c r="U20" s="26">
        <f t="shared" si="10"/>
        <v>15.825453388644286</v>
      </c>
      <c r="V20" s="43">
        <v>644139000</v>
      </c>
      <c r="W20" s="44">
        <v>141324000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3756930000</v>
      </c>
      <c r="C22" s="42"/>
      <c r="D22" s="42"/>
      <c r="E22" s="42">
        <f t="shared" si="4"/>
        <v>3756930000</v>
      </c>
      <c r="F22" s="43">
        <v>3756930000</v>
      </c>
      <c r="G22" s="44">
        <v>3544930000</v>
      </c>
      <c r="H22" s="43">
        <v>494855000</v>
      </c>
      <c r="I22" s="44">
        <v>347715184</v>
      </c>
      <c r="J22" s="43">
        <v>911553000</v>
      </c>
      <c r="K22" s="44">
        <v>699211300</v>
      </c>
      <c r="L22" s="43">
        <v>587960000</v>
      </c>
      <c r="M22" s="44">
        <v>478611509</v>
      </c>
      <c r="N22" s="43"/>
      <c r="O22" s="44"/>
      <c r="P22" s="43">
        <f t="shared" si="5"/>
        <v>1994368000</v>
      </c>
      <c r="Q22" s="44">
        <f t="shared" si="6"/>
        <v>1525537993</v>
      </c>
      <c r="R22" s="24">
        <f t="shared" si="7"/>
        <v>-35.499087820455863</v>
      </c>
      <c r="S22" s="25">
        <f t="shared" si="8"/>
        <v>-31.549803471425591</v>
      </c>
      <c r="T22" s="24">
        <f t="shared" si="9"/>
        <v>53.085045502577898</v>
      </c>
      <c r="U22" s="26">
        <f t="shared" si="10"/>
        <v>40.605973307993494</v>
      </c>
      <c r="V22" s="43">
        <v>31676000</v>
      </c>
      <c r="W22" s="44"/>
    </row>
    <row r="23" spans="1:23" ht="13" x14ac:dyDescent="0.3">
      <c r="A23" s="23" t="s">
        <v>49</v>
      </c>
      <c r="B23" s="42">
        <v>4218561000</v>
      </c>
      <c r="C23" s="42"/>
      <c r="D23" s="42"/>
      <c r="E23" s="42">
        <f t="shared" si="4"/>
        <v>4218561000</v>
      </c>
      <c r="F23" s="43">
        <v>4218561000</v>
      </c>
      <c r="G23" s="44">
        <v>3999254000</v>
      </c>
      <c r="H23" s="43">
        <v>852855000</v>
      </c>
      <c r="I23" s="44">
        <v>467192703</v>
      </c>
      <c r="J23" s="43">
        <v>1169745000</v>
      </c>
      <c r="K23" s="44">
        <v>1145375681</v>
      </c>
      <c r="L23" s="43">
        <v>699146000</v>
      </c>
      <c r="M23" s="44">
        <v>704973546</v>
      </c>
      <c r="N23" s="43"/>
      <c r="O23" s="44"/>
      <c r="P23" s="43">
        <f t="shared" si="5"/>
        <v>2721746000</v>
      </c>
      <c r="Q23" s="44">
        <f t="shared" si="6"/>
        <v>2317541930</v>
      </c>
      <c r="R23" s="24">
        <f t="shared" si="7"/>
        <v>-40.230905026309152</v>
      </c>
      <c r="S23" s="25">
        <f t="shared" si="8"/>
        <v>-38.450452747127954</v>
      </c>
      <c r="T23" s="24">
        <f t="shared" si="9"/>
        <v>64.518351162872833</v>
      </c>
      <c r="U23" s="26">
        <f t="shared" si="10"/>
        <v>54.936788397749851</v>
      </c>
      <c r="V23" s="43">
        <v>99844000</v>
      </c>
      <c r="W23" s="44">
        <v>5073000</v>
      </c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1278114000</v>
      </c>
      <c r="C25" s="42"/>
      <c r="D25" s="42"/>
      <c r="E25" s="42">
        <f t="shared" si="4"/>
        <v>1278114000</v>
      </c>
      <c r="F25" s="43">
        <v>1270764000</v>
      </c>
      <c r="G25" s="44">
        <v>1270764000</v>
      </c>
      <c r="H25" s="43">
        <v>265867000</v>
      </c>
      <c r="I25" s="44">
        <v>223317863</v>
      </c>
      <c r="J25" s="43">
        <v>444887000</v>
      </c>
      <c r="K25" s="44">
        <v>393688191</v>
      </c>
      <c r="L25" s="43">
        <v>225449000</v>
      </c>
      <c r="M25" s="44">
        <v>241354513</v>
      </c>
      <c r="N25" s="43"/>
      <c r="O25" s="44"/>
      <c r="P25" s="43">
        <f t="shared" si="5"/>
        <v>936203000</v>
      </c>
      <c r="Q25" s="44">
        <f t="shared" si="6"/>
        <v>858360567</v>
      </c>
      <c r="R25" s="24">
        <f t="shared" si="7"/>
        <v>-49.324435193655916</v>
      </c>
      <c r="S25" s="25">
        <f t="shared" si="8"/>
        <v>-38.693992220863947</v>
      </c>
      <c r="T25" s="24">
        <f t="shared" si="9"/>
        <v>73.248786884425016</v>
      </c>
      <c r="U25" s="26">
        <f t="shared" si="10"/>
        <v>67.158372962036253</v>
      </c>
      <c r="V25" s="43">
        <v>535000</v>
      </c>
      <c r="W25" s="44">
        <v>535000</v>
      </c>
    </row>
    <row r="26" spans="1:23" ht="13" x14ac:dyDescent="0.3">
      <c r="A26" s="23" t="s">
        <v>52</v>
      </c>
      <c r="B26" s="42">
        <v>4717475000</v>
      </c>
      <c r="C26" s="42"/>
      <c r="D26" s="42"/>
      <c r="E26" s="42">
        <f t="shared" si="4"/>
        <v>4717475000</v>
      </c>
      <c r="F26" s="43">
        <v>4717475000</v>
      </c>
      <c r="G26" s="44">
        <v>4613726000</v>
      </c>
      <c r="H26" s="43">
        <v>632860000</v>
      </c>
      <c r="I26" s="44">
        <v>549917544</v>
      </c>
      <c r="J26" s="43">
        <v>1463160000</v>
      </c>
      <c r="K26" s="44">
        <v>1968996548</v>
      </c>
      <c r="L26" s="43">
        <v>704974000</v>
      </c>
      <c r="M26" s="44">
        <v>134770103</v>
      </c>
      <c r="N26" s="43"/>
      <c r="O26" s="44"/>
      <c r="P26" s="43">
        <f t="shared" si="5"/>
        <v>2800994000</v>
      </c>
      <c r="Q26" s="44">
        <f t="shared" si="6"/>
        <v>2653684195</v>
      </c>
      <c r="R26" s="24">
        <f t="shared" si="7"/>
        <v>-51.818393067060327</v>
      </c>
      <c r="S26" s="25">
        <f t="shared" si="8"/>
        <v>-93.155391606100466</v>
      </c>
      <c r="T26" s="24">
        <f t="shared" si="9"/>
        <v>59.374856252550359</v>
      </c>
      <c r="U26" s="26">
        <f t="shared" si="10"/>
        <v>56.252215327055254</v>
      </c>
      <c r="V26" s="43">
        <v>45437000</v>
      </c>
      <c r="W26" s="44">
        <v>22256000</v>
      </c>
    </row>
    <row r="27" spans="1:23" ht="13" x14ac:dyDescent="0.3">
      <c r="A27" s="23" t="s">
        <v>53</v>
      </c>
      <c r="B27" s="42">
        <v>1023636000</v>
      </c>
      <c r="C27" s="42"/>
      <c r="D27" s="42"/>
      <c r="E27" s="42">
        <f t="shared" si="4"/>
        <v>1023636000</v>
      </c>
      <c r="F27" s="43"/>
      <c r="G27" s="44"/>
      <c r="H27" s="43"/>
      <c r="I27" s="44">
        <v>21648938</v>
      </c>
      <c r="J27" s="43"/>
      <c r="K27" s="44">
        <v>54205255</v>
      </c>
      <c r="L27" s="43"/>
      <c r="M27" s="44">
        <v>228427375</v>
      </c>
      <c r="N27" s="43"/>
      <c r="O27" s="44"/>
      <c r="P27" s="43">
        <f t="shared" si="5"/>
        <v>0</v>
      </c>
      <c r="Q27" s="44">
        <f t="shared" si="6"/>
        <v>304281568</v>
      </c>
      <c r="R27" s="24">
        <f t="shared" si="7"/>
        <v>0</v>
      </c>
      <c r="S27" s="25">
        <f t="shared" si="8"/>
        <v>321.41186311179604</v>
      </c>
      <c r="T27" s="24">
        <f t="shared" si="9"/>
        <v>0</v>
      </c>
      <c r="U27" s="26">
        <f t="shared" si="10"/>
        <v>29.725563383859104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1771360000</v>
      </c>
      <c r="C28" s="39">
        <f t="shared" si="11"/>
        <v>0</v>
      </c>
      <c r="D28" s="39">
        <f t="shared" si="11"/>
        <v>0</v>
      </c>
      <c r="E28" s="39">
        <f t="shared" si="11"/>
        <v>1771360000</v>
      </c>
      <c r="F28" s="40">
        <f t="shared" si="11"/>
        <v>1743130000</v>
      </c>
      <c r="G28" s="41">
        <f t="shared" si="11"/>
        <v>1735130000</v>
      </c>
      <c r="H28" s="40">
        <f t="shared" si="11"/>
        <v>284975000</v>
      </c>
      <c r="I28" s="41">
        <f t="shared" si="11"/>
        <v>269560217</v>
      </c>
      <c r="J28" s="40">
        <f t="shared" si="11"/>
        <v>419270000</v>
      </c>
      <c r="K28" s="41">
        <f t="shared" si="11"/>
        <v>427273332</v>
      </c>
      <c r="L28" s="40">
        <f t="shared" si="11"/>
        <v>332439000</v>
      </c>
      <c r="M28" s="41">
        <f t="shared" si="11"/>
        <v>408276700</v>
      </c>
      <c r="N28" s="40">
        <f t="shared" si="11"/>
        <v>0</v>
      </c>
      <c r="O28" s="41">
        <f t="shared" si="11"/>
        <v>0</v>
      </c>
      <c r="P28" s="40">
        <f t="shared" si="11"/>
        <v>1036684000</v>
      </c>
      <c r="Q28" s="41">
        <f t="shared" si="11"/>
        <v>1105110249</v>
      </c>
      <c r="R28" s="20">
        <f t="shared" si="7"/>
        <v>-20.71004364729172</v>
      </c>
      <c r="S28" s="21">
        <f t="shared" si="8"/>
        <v>-4.4460139627904507</v>
      </c>
      <c r="T28" s="20">
        <f t="shared" si="9"/>
        <v>58.524749345135938</v>
      </c>
      <c r="U28" s="22">
        <f t="shared" si="10"/>
        <v>62.387670998554782</v>
      </c>
      <c r="V28" s="40">
        <f t="shared" ref="V28:W28" si="12">SUM(V29:V42)</f>
        <v>217521000</v>
      </c>
      <c r="W28" s="41">
        <f t="shared" si="12"/>
        <v>66066000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>
        <v>5673000</v>
      </c>
      <c r="W30" s="44"/>
    </row>
    <row r="31" spans="1:23" ht="13" x14ac:dyDescent="0.3">
      <c r="A31" s="23" t="s">
        <v>57</v>
      </c>
      <c r="B31" s="42">
        <v>585885000</v>
      </c>
      <c r="C31" s="42"/>
      <c r="D31" s="42"/>
      <c r="E31" s="42">
        <f t="shared" si="4"/>
        <v>585885000</v>
      </c>
      <c r="F31" s="43">
        <v>585885000</v>
      </c>
      <c r="G31" s="44">
        <v>585885000</v>
      </c>
      <c r="H31" s="43">
        <v>132794000</v>
      </c>
      <c r="I31" s="44">
        <v>67915504</v>
      </c>
      <c r="J31" s="43">
        <v>124604000</v>
      </c>
      <c r="K31" s="44">
        <v>120663425</v>
      </c>
      <c r="L31" s="43">
        <v>76506000</v>
      </c>
      <c r="M31" s="44">
        <v>123866606</v>
      </c>
      <c r="N31" s="43"/>
      <c r="O31" s="44"/>
      <c r="P31" s="43">
        <f t="shared" si="5"/>
        <v>333904000</v>
      </c>
      <c r="Q31" s="44">
        <f t="shared" si="6"/>
        <v>312445535</v>
      </c>
      <c r="R31" s="24">
        <f t="shared" si="7"/>
        <v>-38.600686976341045</v>
      </c>
      <c r="S31" s="25">
        <f t="shared" si="8"/>
        <v>2.6546412054854236</v>
      </c>
      <c r="T31" s="24">
        <f t="shared" si="9"/>
        <v>56.991389095129584</v>
      </c>
      <c r="U31" s="26">
        <f t="shared" si="10"/>
        <v>53.328816235268015</v>
      </c>
      <c r="V31" s="43">
        <v>200000</v>
      </c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567281000</v>
      </c>
      <c r="C33" s="42"/>
      <c r="D33" s="42"/>
      <c r="E33" s="42">
        <f t="shared" si="4"/>
        <v>567281000</v>
      </c>
      <c r="F33" s="43">
        <v>563551000</v>
      </c>
      <c r="G33" s="44">
        <v>563551000</v>
      </c>
      <c r="H33" s="43">
        <v>115652000</v>
      </c>
      <c r="I33" s="44">
        <v>144338094</v>
      </c>
      <c r="J33" s="43">
        <v>147704000</v>
      </c>
      <c r="K33" s="44">
        <v>178148415</v>
      </c>
      <c r="L33" s="43">
        <v>98431000</v>
      </c>
      <c r="M33" s="44">
        <v>121170602</v>
      </c>
      <c r="N33" s="43"/>
      <c r="O33" s="44"/>
      <c r="P33" s="43">
        <f t="shared" si="5"/>
        <v>361787000</v>
      </c>
      <c r="Q33" s="44">
        <f t="shared" si="6"/>
        <v>443657111</v>
      </c>
      <c r="R33" s="24">
        <f t="shared" si="7"/>
        <v>-33.359286139847264</v>
      </c>
      <c r="S33" s="25">
        <f t="shared" si="8"/>
        <v>-31.983339846161417</v>
      </c>
      <c r="T33" s="24">
        <f t="shared" si="9"/>
        <v>63.775624425989939</v>
      </c>
      <c r="U33" s="26">
        <f t="shared" si="10"/>
        <v>78.207645064791521</v>
      </c>
      <c r="V33" s="43">
        <v>384000</v>
      </c>
      <c r="W33" s="44">
        <v>384000</v>
      </c>
    </row>
    <row r="34" spans="1:23" ht="13" x14ac:dyDescent="0.3">
      <c r="A34" s="23" t="s">
        <v>60</v>
      </c>
      <c r="B34" s="42">
        <v>172774000</v>
      </c>
      <c r="C34" s="42"/>
      <c r="D34" s="42"/>
      <c r="E34" s="42">
        <f t="shared" si="4"/>
        <v>172774000</v>
      </c>
      <c r="F34" s="43">
        <v>170174000</v>
      </c>
      <c r="G34" s="44">
        <v>170174000</v>
      </c>
      <c r="H34" s="43">
        <v>33494000</v>
      </c>
      <c r="I34" s="44">
        <v>44522599</v>
      </c>
      <c r="J34" s="43">
        <v>36508000</v>
      </c>
      <c r="K34" s="44">
        <v>28681721</v>
      </c>
      <c r="L34" s="43">
        <v>32499000</v>
      </c>
      <c r="M34" s="44">
        <v>40098541</v>
      </c>
      <c r="N34" s="43"/>
      <c r="O34" s="44"/>
      <c r="P34" s="43">
        <f t="shared" si="5"/>
        <v>102501000</v>
      </c>
      <c r="Q34" s="44">
        <f t="shared" si="6"/>
        <v>113302861</v>
      </c>
      <c r="R34" s="24">
        <f t="shared" si="7"/>
        <v>-10.981154815382929</v>
      </c>
      <c r="S34" s="25">
        <f t="shared" si="8"/>
        <v>39.80521252542691</v>
      </c>
      <c r="T34" s="24">
        <f t="shared" si="9"/>
        <v>59.32663479458715</v>
      </c>
      <c r="U34" s="26">
        <f t="shared" si="10"/>
        <v>65.578652459282068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246260000</v>
      </c>
      <c r="C36" s="42"/>
      <c r="D36" s="42"/>
      <c r="E36" s="42">
        <f t="shared" si="4"/>
        <v>246260000</v>
      </c>
      <c r="F36" s="43">
        <v>224360000</v>
      </c>
      <c r="G36" s="44">
        <v>224360000</v>
      </c>
      <c r="H36" s="43">
        <v>42000</v>
      </c>
      <c r="I36" s="44">
        <v>11231352</v>
      </c>
      <c r="J36" s="43">
        <v>81252000</v>
      </c>
      <c r="K36" s="44">
        <v>51793766</v>
      </c>
      <c r="L36" s="43">
        <v>62710000</v>
      </c>
      <c r="M36" s="44">
        <v>67749963</v>
      </c>
      <c r="N36" s="43"/>
      <c r="O36" s="44"/>
      <c r="P36" s="43">
        <f t="shared" si="5"/>
        <v>144004000</v>
      </c>
      <c r="Q36" s="44">
        <f t="shared" si="6"/>
        <v>130775081</v>
      </c>
      <c r="R36" s="24">
        <f t="shared" si="7"/>
        <v>-22.820361344951507</v>
      </c>
      <c r="S36" s="25">
        <f t="shared" si="8"/>
        <v>30.807176678367043</v>
      </c>
      <c r="T36" s="24">
        <f t="shared" si="9"/>
        <v>58.476407049459922</v>
      </c>
      <c r="U36" s="26">
        <f t="shared" si="10"/>
        <v>53.104475351254777</v>
      </c>
      <c r="V36" s="43">
        <v>438000</v>
      </c>
      <c r="W36" s="44"/>
    </row>
    <row r="37" spans="1:23" ht="13" x14ac:dyDescent="0.3">
      <c r="A37" s="23" t="s">
        <v>63</v>
      </c>
      <c r="B37" s="42">
        <v>199160000</v>
      </c>
      <c r="C37" s="42"/>
      <c r="D37" s="42"/>
      <c r="E37" s="42">
        <f t="shared" si="4"/>
        <v>199160000</v>
      </c>
      <c r="F37" s="43">
        <v>199160000</v>
      </c>
      <c r="G37" s="44">
        <v>191160000</v>
      </c>
      <c r="H37" s="43">
        <v>2993000</v>
      </c>
      <c r="I37" s="44">
        <v>1552668</v>
      </c>
      <c r="J37" s="43">
        <v>29202000</v>
      </c>
      <c r="K37" s="44">
        <v>47986005</v>
      </c>
      <c r="L37" s="43">
        <v>62293000</v>
      </c>
      <c r="M37" s="44">
        <v>55390988</v>
      </c>
      <c r="N37" s="43"/>
      <c r="O37" s="44"/>
      <c r="P37" s="43">
        <f t="shared" si="5"/>
        <v>94488000</v>
      </c>
      <c r="Q37" s="44">
        <f t="shared" si="6"/>
        <v>104929661</v>
      </c>
      <c r="R37" s="24">
        <f t="shared" si="7"/>
        <v>113.31758098760358</v>
      </c>
      <c r="S37" s="25">
        <f t="shared" si="8"/>
        <v>15.4315471771405</v>
      </c>
      <c r="T37" s="24">
        <f t="shared" si="9"/>
        <v>47.443261699136372</v>
      </c>
      <c r="U37" s="26">
        <f t="shared" si="10"/>
        <v>52.686112171118694</v>
      </c>
      <c r="V37" s="43">
        <v>210826000</v>
      </c>
      <c r="W37" s="44">
        <v>65682000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7862787000</v>
      </c>
      <c r="C43" s="45">
        <f t="shared" si="20"/>
        <v>0</v>
      </c>
      <c r="D43" s="45">
        <f t="shared" si="20"/>
        <v>0</v>
      </c>
      <c r="E43" s="45">
        <f t="shared" si="20"/>
        <v>7862787000</v>
      </c>
      <c r="F43" s="46">
        <f t="shared" si="20"/>
        <v>7656291000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7862787000</v>
      </c>
      <c r="C44" s="39">
        <f t="shared" si="22"/>
        <v>0</v>
      </c>
      <c r="D44" s="39">
        <f t="shared" si="22"/>
        <v>0</v>
      </c>
      <c r="E44" s="39">
        <f t="shared" si="22"/>
        <v>7862787000</v>
      </c>
      <c r="F44" s="40">
        <f t="shared" si="22"/>
        <v>7656291000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3226507000</v>
      </c>
      <c r="C45" s="42"/>
      <c r="D45" s="42"/>
      <c r="E45" s="42">
        <f t="shared" si="13"/>
        <v>3226507000</v>
      </c>
      <c r="F45" s="43">
        <v>3226507000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2274401000</v>
      </c>
      <c r="C46" s="42"/>
      <c r="D46" s="42"/>
      <c r="E46" s="42">
        <f t="shared" si="13"/>
        <v>2274401000</v>
      </c>
      <c r="F46" s="43">
        <v>2067905000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99140000</v>
      </c>
      <c r="C47" s="42"/>
      <c r="D47" s="42"/>
      <c r="E47" s="42">
        <f t="shared" si="13"/>
        <v>99140000</v>
      </c>
      <c r="F47" s="43">
        <v>99140000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1118932000</v>
      </c>
      <c r="C53" s="42"/>
      <c r="D53" s="42"/>
      <c r="E53" s="42">
        <f t="shared" si="13"/>
        <v>1118932000</v>
      </c>
      <c r="F53" s="43">
        <v>1118932000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493807000</v>
      </c>
      <c r="C54" s="42"/>
      <c r="D54" s="42"/>
      <c r="E54" s="42">
        <f t="shared" si="13"/>
        <v>493807000</v>
      </c>
      <c r="F54" s="43">
        <v>493807000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650000000</v>
      </c>
      <c r="C55" s="42"/>
      <c r="D55" s="42"/>
      <c r="E55" s="42">
        <f t="shared" si="13"/>
        <v>650000000</v>
      </c>
      <c r="F55" s="43">
        <v>650000000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52302005000</v>
      </c>
      <c r="C61" s="39">
        <f t="shared" si="26"/>
        <v>1755141000</v>
      </c>
      <c r="D61" s="39">
        <f t="shared" si="26"/>
        <v>0</v>
      </c>
      <c r="E61" s="39">
        <f t="shared" si="26"/>
        <v>54057146000</v>
      </c>
      <c r="F61" s="40">
        <f t="shared" si="26"/>
        <v>52460549000</v>
      </c>
      <c r="G61" s="41">
        <f t="shared" si="26"/>
        <v>43333233000</v>
      </c>
      <c r="H61" s="40">
        <f t="shared" si="26"/>
        <v>8000157000</v>
      </c>
      <c r="I61" s="41">
        <f t="shared" si="26"/>
        <v>5895534056</v>
      </c>
      <c r="J61" s="40">
        <f t="shared" si="26"/>
        <v>12294858000</v>
      </c>
      <c r="K61" s="41">
        <f t="shared" si="26"/>
        <v>11534305095</v>
      </c>
      <c r="L61" s="40">
        <f t="shared" si="26"/>
        <v>7071987000</v>
      </c>
      <c r="M61" s="41">
        <f t="shared" si="26"/>
        <v>6688727176</v>
      </c>
      <c r="N61" s="40">
        <f t="shared" si="26"/>
        <v>0</v>
      </c>
      <c r="O61" s="41">
        <f t="shared" si="26"/>
        <v>0</v>
      </c>
      <c r="P61" s="40">
        <f t="shared" si="26"/>
        <v>27367002000</v>
      </c>
      <c r="Q61" s="41">
        <f t="shared" si="26"/>
        <v>24118566327</v>
      </c>
      <c r="R61" s="20">
        <f t="shared" si="16"/>
        <v>-42.48012461795004</v>
      </c>
      <c r="S61" s="21">
        <f t="shared" si="17"/>
        <v>-42.010141738842222</v>
      </c>
      <c r="T61" s="20">
        <f t="shared" si="18"/>
        <v>50.626057838865556</v>
      </c>
      <c r="U61" s="22">
        <f t="shared" si="19"/>
        <v>44.61679557962605</v>
      </c>
      <c r="V61" s="40">
        <f t="shared" ref="V61:W61" si="27">+V8+V43</f>
        <v>1470963000</v>
      </c>
      <c r="W61" s="41">
        <f t="shared" si="27"/>
        <v>262414000</v>
      </c>
    </row>
    <row r="62" spans="1:23" ht="13" x14ac:dyDescent="0.3">
      <c r="A62" s="19" t="s">
        <v>86</v>
      </c>
      <c r="B62" s="39">
        <f t="shared" ref="B62:Q62" si="28">SUM(B63:B64)</f>
        <v>9249964000</v>
      </c>
      <c r="C62" s="39">
        <f t="shared" si="28"/>
        <v>0</v>
      </c>
      <c r="D62" s="39">
        <f t="shared" si="28"/>
        <v>0</v>
      </c>
      <c r="E62" s="39">
        <f t="shared" si="28"/>
        <v>9249964000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712415779</v>
      </c>
      <c r="J62" s="40">
        <f t="shared" si="28"/>
        <v>0</v>
      </c>
      <c r="K62" s="41">
        <f t="shared" si="28"/>
        <v>2065116289</v>
      </c>
      <c r="L62" s="40">
        <f t="shared" si="28"/>
        <v>0</v>
      </c>
      <c r="M62" s="41">
        <f t="shared" si="28"/>
        <v>2165546097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4943078165</v>
      </c>
      <c r="R62" s="20">
        <f t="shared" si="16"/>
        <v>0</v>
      </c>
      <c r="S62" s="21">
        <f t="shared" si="17"/>
        <v>4.8631550937323516</v>
      </c>
      <c r="T62" s="20">
        <f t="shared" si="18"/>
        <v>0</v>
      </c>
      <c r="U62" s="22">
        <f t="shared" si="19"/>
        <v>53.438890843250853</v>
      </c>
      <c r="V62" s="40">
        <f t="shared" ref="V62:W62" si="29">SUM(V63:V64)</f>
        <v>64511000</v>
      </c>
      <c r="W62" s="41">
        <f t="shared" si="29"/>
        <v>43608000</v>
      </c>
    </row>
    <row r="63" spans="1:23" s="27" customFormat="1" ht="12.75" customHeight="1" thickBot="1" x14ac:dyDescent="0.35">
      <c r="A63" s="23" t="s">
        <v>87</v>
      </c>
      <c r="B63" s="42">
        <v>9249964000</v>
      </c>
      <c r="C63" s="42"/>
      <c r="D63" s="42"/>
      <c r="E63" s="42">
        <f t="shared" si="13"/>
        <v>9249964000</v>
      </c>
      <c r="F63" s="43"/>
      <c r="G63" s="44"/>
      <c r="H63" s="43"/>
      <c r="I63" s="44">
        <v>712415779</v>
      </c>
      <c r="J63" s="43"/>
      <c r="K63" s="44">
        <v>2065116289</v>
      </c>
      <c r="L63" s="43"/>
      <c r="M63" s="44">
        <v>2165546097</v>
      </c>
      <c r="N63" s="43"/>
      <c r="O63" s="44"/>
      <c r="P63" s="43">
        <f t="shared" si="14"/>
        <v>0</v>
      </c>
      <c r="Q63" s="44">
        <f t="shared" si="15"/>
        <v>4943078165</v>
      </c>
      <c r="R63" s="24">
        <f t="shared" si="16"/>
        <v>0</v>
      </c>
      <c r="S63" s="25">
        <f t="shared" si="17"/>
        <v>4.8631550937323516</v>
      </c>
      <c r="T63" s="24">
        <f t="shared" si="18"/>
        <v>0</v>
      </c>
      <c r="U63" s="26">
        <f t="shared" si="19"/>
        <v>53.438890843250853</v>
      </c>
      <c r="V63" s="43">
        <v>64511000</v>
      </c>
      <c r="W63" s="44">
        <v>43608000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61551969000</v>
      </c>
      <c r="C65" s="48">
        <f t="shared" si="30"/>
        <v>1755141000</v>
      </c>
      <c r="D65" s="48">
        <f t="shared" si="30"/>
        <v>0</v>
      </c>
      <c r="E65" s="48">
        <f t="shared" si="30"/>
        <v>63307110000</v>
      </c>
      <c r="F65" s="49">
        <f t="shared" si="30"/>
        <v>52460549000</v>
      </c>
      <c r="G65" s="50">
        <f t="shared" si="30"/>
        <v>43333233000</v>
      </c>
      <c r="H65" s="49">
        <f t="shared" si="30"/>
        <v>8000157000</v>
      </c>
      <c r="I65" s="50">
        <f t="shared" si="30"/>
        <v>6607949835</v>
      </c>
      <c r="J65" s="49">
        <f t="shared" si="30"/>
        <v>12294858000</v>
      </c>
      <c r="K65" s="50">
        <f t="shared" si="30"/>
        <v>13599421384</v>
      </c>
      <c r="L65" s="49">
        <f t="shared" si="30"/>
        <v>7071987000</v>
      </c>
      <c r="M65" s="51">
        <f t="shared" si="30"/>
        <v>8854273273</v>
      </c>
      <c r="N65" s="49">
        <f t="shared" si="30"/>
        <v>0</v>
      </c>
      <c r="O65" s="50">
        <f t="shared" si="30"/>
        <v>0</v>
      </c>
      <c r="P65" s="49">
        <f t="shared" si="30"/>
        <v>27367002000</v>
      </c>
      <c r="Q65" s="50">
        <f t="shared" si="30"/>
        <v>29061644492</v>
      </c>
      <c r="R65" s="34">
        <f t="shared" si="16"/>
        <v>-42.48012461795004</v>
      </c>
      <c r="S65" s="35">
        <f t="shared" si="17"/>
        <v>-34.892279436114578</v>
      </c>
      <c r="T65" s="34">
        <f t="shared" si="18"/>
        <v>43.228954851990558</v>
      </c>
      <c r="U65" s="35">
        <f t="shared" si="19"/>
        <v>45.905814515936676</v>
      </c>
      <c r="V65" s="49">
        <f>+V61+V62</f>
        <v>1535474000</v>
      </c>
      <c r="W65" s="50">
        <f>+W61+W62</f>
        <v>306022000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427D4-472F-45B3-B587-31D82DE77EF9}">
  <sheetPr>
    <pageSetUpPr fitToPage="1"/>
  </sheetPr>
  <dimension ref="A1:W80"/>
  <sheetViews>
    <sheetView showGridLines="0" workbookViewId="0">
      <selection activeCell="A7" sqref="A7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5726669000</v>
      </c>
      <c r="C8" s="36">
        <f>+C9+C28</f>
        <v>0</v>
      </c>
      <c r="D8" s="36">
        <f>+D9+D28</f>
        <v>0</v>
      </c>
      <c r="E8" s="36">
        <f>+E9+E28</f>
        <v>5726669000</v>
      </c>
      <c r="F8" s="37">
        <f>+F9+F28</f>
        <v>5519440000</v>
      </c>
      <c r="G8" s="38">
        <f>+G9+G28</f>
        <v>5445727000</v>
      </c>
      <c r="H8" s="37">
        <f>+H9+H28</f>
        <v>723118000</v>
      </c>
      <c r="I8" s="38">
        <f>+I9+I28</f>
        <v>658871516</v>
      </c>
      <c r="J8" s="37">
        <f>+J9+J28</f>
        <v>1301279000</v>
      </c>
      <c r="K8" s="38">
        <f>+K9+K28</f>
        <v>1231732014</v>
      </c>
      <c r="L8" s="37">
        <f>+L9+L28</f>
        <v>971711000</v>
      </c>
      <c r="M8" s="38">
        <f>+M9+M28</f>
        <v>985565470</v>
      </c>
      <c r="N8" s="37">
        <f>+N9+N28</f>
        <v>0</v>
      </c>
      <c r="O8" s="38">
        <f>+O9+O28</f>
        <v>0</v>
      </c>
      <c r="P8" s="37">
        <f>+P9+P28</f>
        <v>2996108000</v>
      </c>
      <c r="Q8" s="38">
        <f>+Q9+Q28</f>
        <v>2876169000</v>
      </c>
      <c r="R8" s="16">
        <f>IF(($J8       =0),0,((($L8       -$J8       )/$J8       )*100))</f>
        <v>-25.326467267972507</v>
      </c>
      <c r="S8" s="17">
        <f>IF(($K8       =0),0,((($M8       -$K8       )/$K8       )*100))</f>
        <v>-19.985397895162606</v>
      </c>
      <c r="T8" s="16">
        <f>IF(($E8       =0),0,(($P8       /$E8       )*100))</f>
        <v>52.31851186090902</v>
      </c>
      <c r="U8" s="18">
        <f>IF(($E8       =0),0,(($Q8       /$E8       )*100))</f>
        <v>50.224118069334899</v>
      </c>
      <c r="V8" s="37">
        <f>+V9+V28</f>
        <v>332943000</v>
      </c>
      <c r="W8" s="38">
        <f>+W9+W28</f>
        <v>47226000</v>
      </c>
    </row>
    <row r="9" spans="1:23" ht="13" x14ac:dyDescent="0.3">
      <c r="A9" s="19" t="s">
        <v>35</v>
      </c>
      <c r="B9" s="39">
        <f>SUM(B10:B27)</f>
        <v>5552646000</v>
      </c>
      <c r="C9" s="39">
        <f>SUM(C10:C27)</f>
        <v>0</v>
      </c>
      <c r="D9" s="39">
        <f>SUM(D10:D27)</f>
        <v>0</v>
      </c>
      <c r="E9" s="39">
        <f>SUM(E10:E27)</f>
        <v>5552646000</v>
      </c>
      <c r="F9" s="40">
        <f>SUM(F10:F27)</f>
        <v>5346817000</v>
      </c>
      <c r="G9" s="41">
        <f>SUM(G10:G27)</f>
        <v>5273104000</v>
      </c>
      <c r="H9" s="40">
        <f>SUM(H10:H27)</f>
        <v>693424000</v>
      </c>
      <c r="I9" s="41">
        <f>SUM(I10:I27)</f>
        <v>620068153</v>
      </c>
      <c r="J9" s="40">
        <f>SUM(J10:J27)</f>
        <v>1261823000</v>
      </c>
      <c r="K9" s="41">
        <f>SUM(K10:K27)</f>
        <v>1194622372</v>
      </c>
      <c r="L9" s="40">
        <f>SUM(L10:L27)</f>
        <v>937570000</v>
      </c>
      <c r="M9" s="41">
        <f>SUM(M10:M27)</f>
        <v>956584216</v>
      </c>
      <c r="N9" s="40">
        <f>SUM(N10:N27)</f>
        <v>0</v>
      </c>
      <c r="O9" s="41">
        <f>SUM(O10:O27)</f>
        <v>0</v>
      </c>
      <c r="P9" s="40">
        <f>SUM(P10:P27)</f>
        <v>2892817000</v>
      </c>
      <c r="Q9" s="41">
        <f>SUM(Q10:Q27)</f>
        <v>2771274741</v>
      </c>
      <c r="R9" s="20">
        <f>IF(($J9       =0),0,((($L9       -$J9       )/$J9       )*100))</f>
        <v>-25.697185738411804</v>
      </c>
      <c r="S9" s="21">
        <f>IF(($K9       =0),0,((($M9       -$K9       )/$K9       )*100))</f>
        <v>-19.925807650955328</v>
      </c>
      <c r="T9" s="20">
        <f>IF(($E9       =0),0,(($P9       /$E9       )*100))</f>
        <v>52.09799075972068</v>
      </c>
      <c r="U9" s="22">
        <f>IF(($E9       =0),0,(($Q9       /$E9       )*100))</f>
        <v>49.909083723327576</v>
      </c>
      <c r="V9" s="40">
        <f>SUM(V10:V27)</f>
        <v>294290000</v>
      </c>
      <c r="W9" s="41">
        <f>SUM(W10:W27)</f>
        <v>30359000</v>
      </c>
    </row>
    <row r="10" spans="1:23" ht="13" x14ac:dyDescent="0.3">
      <c r="A10" s="23" t="s">
        <v>36</v>
      </c>
      <c r="B10" s="42">
        <v>486428000</v>
      </c>
      <c r="C10" s="42"/>
      <c r="D10" s="42"/>
      <c r="E10" s="42">
        <f>$B10      +$C10      +$D10</f>
        <v>486428000</v>
      </c>
      <c r="F10" s="43">
        <v>486428000</v>
      </c>
      <c r="G10" s="44">
        <v>470354000</v>
      </c>
      <c r="H10" s="43">
        <v>97504000</v>
      </c>
      <c r="I10" s="44">
        <v>61779475</v>
      </c>
      <c r="J10" s="43">
        <v>142003000</v>
      </c>
      <c r="K10" s="44">
        <v>119032290</v>
      </c>
      <c r="L10" s="43">
        <v>68774000</v>
      </c>
      <c r="M10" s="44">
        <v>96898062</v>
      </c>
      <c r="N10" s="43"/>
      <c r="O10" s="44"/>
      <c r="P10" s="43">
        <f>$H10      +$J10      +$L10      +$N10</f>
        <v>308281000</v>
      </c>
      <c r="Q10" s="44">
        <f>$I10      +$K10      +$M10      +$O10</f>
        <v>277709827</v>
      </c>
      <c r="R10" s="24">
        <f>IF(($J10      =0),0,((($L10      -$J10      )/$J10      )*100))</f>
        <v>-51.568628831785247</v>
      </c>
      <c r="S10" s="25">
        <f>IF(($K10      =0),0,((($M10      -$K10      )/$K10      )*100))</f>
        <v>-18.595145905367357</v>
      </c>
      <c r="T10" s="24">
        <f>IF(($E10      =0),0,(($P10      /$E10      )*100))</f>
        <v>63.376491484865184</v>
      </c>
      <c r="U10" s="26">
        <f>IF(($E10      =0),0,(($Q10      /$E10      )*100))</f>
        <v>57.091661458633133</v>
      </c>
      <c r="V10" s="43">
        <v>8322000</v>
      </c>
      <c r="W10" s="44">
        <v>3384000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3127787000</v>
      </c>
      <c r="C12" s="42"/>
      <c r="D12" s="42"/>
      <c r="E12" s="42">
        <f>$B12      +$C12      +$D12</f>
        <v>3127787000</v>
      </c>
      <c r="F12" s="43">
        <v>3127787000</v>
      </c>
      <c r="G12" s="44">
        <v>3127787000</v>
      </c>
      <c r="H12" s="43">
        <v>409259000</v>
      </c>
      <c r="I12" s="44">
        <v>413348987</v>
      </c>
      <c r="J12" s="43">
        <v>757679000</v>
      </c>
      <c r="K12" s="44">
        <v>695162358</v>
      </c>
      <c r="L12" s="43">
        <v>571740000</v>
      </c>
      <c r="M12" s="44">
        <v>540760263</v>
      </c>
      <c r="N12" s="43"/>
      <c r="O12" s="44"/>
      <c r="P12" s="43">
        <f>$H12      +$J12      +$L12      +$N12</f>
        <v>1738678000</v>
      </c>
      <c r="Q12" s="44">
        <f>$I12      +$K12      +$M12      +$O12</f>
        <v>1649271608</v>
      </c>
      <c r="R12" s="24">
        <f>IF(($J12      =0),0,((($L12      -$J12      )/$J12      )*100))</f>
        <v>-24.5406036065405</v>
      </c>
      <c r="S12" s="25">
        <f>IF(($K12      =0),0,((($M12      -$K12      )/$K12      )*100))</f>
        <v>-22.210940109619688</v>
      </c>
      <c r="T12" s="24">
        <f>IF(($E12      =0),0,(($P12      /$E12      )*100))</f>
        <v>55.588120290799857</v>
      </c>
      <c r="U12" s="26">
        <f>IF(($E12      =0),0,(($Q12      /$E12      )*100))</f>
        <v>52.729665031538275</v>
      </c>
      <c r="V12" s="43">
        <v>221988000</v>
      </c>
      <c r="W12" s="44"/>
    </row>
    <row r="13" spans="1:23" ht="13" x14ac:dyDescent="0.3">
      <c r="A13" s="23" t="s">
        <v>39</v>
      </c>
      <c r="B13" s="42">
        <v>159447000</v>
      </c>
      <c r="C13" s="42"/>
      <c r="D13" s="42"/>
      <c r="E13" s="42">
        <f>$B13      +$C13      +$D13</f>
        <v>159447000</v>
      </c>
      <c r="F13" s="43">
        <v>143068000</v>
      </c>
      <c r="G13" s="44">
        <v>143068000</v>
      </c>
      <c r="H13" s="43">
        <v>43323000</v>
      </c>
      <c r="I13" s="44">
        <v>16757802</v>
      </c>
      <c r="J13" s="43">
        <v>15029000</v>
      </c>
      <c r="K13" s="44">
        <v>25043082</v>
      </c>
      <c r="L13" s="43">
        <v>24447000</v>
      </c>
      <c r="M13" s="44">
        <v>23991545</v>
      </c>
      <c r="N13" s="43"/>
      <c r="O13" s="44"/>
      <c r="P13" s="43">
        <f>$H13      +$J13      +$L13      +$N13</f>
        <v>82799000</v>
      </c>
      <c r="Q13" s="44">
        <f>$I13      +$K13      +$M13      +$O13</f>
        <v>65792429</v>
      </c>
      <c r="R13" s="24">
        <f>IF(($J13      =0),0,((($L13      -$J13      )/$J13      )*100))</f>
        <v>62.665513340874313</v>
      </c>
      <c r="S13" s="25">
        <f>IF(($K13      =0),0,((($M13      -$K13      )/$K13      )*100))</f>
        <v>-4.1989120987584512</v>
      </c>
      <c r="T13" s="24">
        <f>IF(($E13      =0),0,(($P13      /$E13      )*100))</f>
        <v>51.928854101990005</v>
      </c>
      <c r="U13" s="26">
        <f>IF(($E13      =0),0,(($Q13      /$E13      )*100))</f>
        <v>41.262882964245172</v>
      </c>
      <c r="V13" s="43">
        <v>6005000</v>
      </c>
      <c r="W13" s="44"/>
    </row>
    <row r="14" spans="1:23" ht="13" x14ac:dyDescent="0.3">
      <c r="A14" s="23" t="s">
        <v>40</v>
      </c>
      <c r="B14" s="42">
        <v>66000000</v>
      </c>
      <c r="C14" s="42"/>
      <c r="D14" s="42"/>
      <c r="E14" s="42">
        <f>$B14      +$C14      +$D14</f>
        <v>66000000</v>
      </c>
      <c r="F14" s="43">
        <v>66000000</v>
      </c>
      <c r="G14" s="44">
        <v>65900000</v>
      </c>
      <c r="H14" s="43">
        <v>13779000</v>
      </c>
      <c r="I14" s="44">
        <v>715417</v>
      </c>
      <c r="J14" s="43">
        <v>6647000</v>
      </c>
      <c r="K14" s="44">
        <v>26187591</v>
      </c>
      <c r="L14" s="43">
        <v>13881000</v>
      </c>
      <c r="M14" s="44">
        <v>19205827</v>
      </c>
      <c r="N14" s="43"/>
      <c r="O14" s="44"/>
      <c r="P14" s="43">
        <f>$H14      +$J14      +$L14      +$N14</f>
        <v>34307000</v>
      </c>
      <c r="Q14" s="44">
        <f>$I14      +$K14      +$M14      +$O14</f>
        <v>46108835</v>
      </c>
      <c r="R14" s="24">
        <f>IF(($J14      =0),0,((($L14      -$J14      )/$J14      )*100))</f>
        <v>108.83105160222657</v>
      </c>
      <c r="S14" s="25">
        <f>IF(($K14      =0),0,((($M14      -$K14      )/$K14      )*100))</f>
        <v>-26.660581341750756</v>
      </c>
      <c r="T14" s="24">
        <f>IF(($E14      =0),0,(($P14      /$E14      )*100))</f>
        <v>51.980303030303034</v>
      </c>
      <c r="U14" s="26">
        <f>IF(($E14      =0),0,(($Q14      /$E14      )*100))</f>
        <v>69.861871212121201</v>
      </c>
      <c r="V14" s="43">
        <v>3218000</v>
      </c>
      <c r="W14" s="44">
        <v>3218000</v>
      </c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14322000</v>
      </c>
      <c r="C16" s="42"/>
      <c r="D16" s="42"/>
      <c r="E16" s="42">
        <f>$B16      +$C16      +$D16</f>
        <v>14322000</v>
      </c>
      <c r="F16" s="43">
        <v>14322000</v>
      </c>
      <c r="G16" s="44">
        <v>12444000</v>
      </c>
      <c r="H16" s="43">
        <v>2629000</v>
      </c>
      <c r="I16" s="44">
        <v>2169473</v>
      </c>
      <c r="J16" s="43">
        <v>2656000</v>
      </c>
      <c r="K16" s="44">
        <v>2219863</v>
      </c>
      <c r="L16" s="43">
        <v>3871000</v>
      </c>
      <c r="M16" s="44">
        <v>3293371</v>
      </c>
      <c r="N16" s="43"/>
      <c r="O16" s="44"/>
      <c r="P16" s="43">
        <f>$H16      +$J16      +$L16      +$N16</f>
        <v>9156000</v>
      </c>
      <c r="Q16" s="44">
        <f>$I16      +$K16      +$M16      +$O16</f>
        <v>7682707</v>
      </c>
      <c r="R16" s="24">
        <f>IF(($J16      =0),0,((($L16      -$J16      )/$J16      )*100))</f>
        <v>45.745481927710848</v>
      </c>
      <c r="S16" s="25">
        <f>IF(($K16      =0),0,((($M16      -$K16      )/$K16      )*100))</f>
        <v>48.359200545258872</v>
      </c>
      <c r="T16" s="24">
        <f>IF(($E16      =0),0,(($P16      /$E16      )*100))</f>
        <v>63.929618768328446</v>
      </c>
      <c r="U16" s="26">
        <f>IF(($E16      =0),0,(($Q16      /$E16      )*100))</f>
        <v>53.642696550761073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>
        <v>18254000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490000000</v>
      </c>
      <c r="C22" s="42"/>
      <c r="D22" s="42"/>
      <c r="E22" s="42">
        <f>$B22      +$C22      +$D22</f>
        <v>490000000</v>
      </c>
      <c r="F22" s="43">
        <v>490000000</v>
      </c>
      <c r="G22" s="44">
        <v>490000000</v>
      </c>
      <c r="H22" s="43">
        <v>17007000</v>
      </c>
      <c r="I22" s="44">
        <v>17007108</v>
      </c>
      <c r="J22" s="43">
        <v>96173000</v>
      </c>
      <c r="K22" s="44">
        <v>96172946</v>
      </c>
      <c r="L22" s="43">
        <v>40498000</v>
      </c>
      <c r="M22" s="44">
        <v>40498250</v>
      </c>
      <c r="N22" s="43"/>
      <c r="O22" s="44"/>
      <c r="P22" s="43">
        <f>$H22      +$J22      +$L22      +$N22</f>
        <v>153678000</v>
      </c>
      <c r="Q22" s="44">
        <f>$I22      +$K22      +$M22      +$O22</f>
        <v>153678304</v>
      </c>
      <c r="R22" s="24">
        <f>IF(($J22      =0),0,((($L22      -$J22      )/$J22      )*100))</f>
        <v>-57.890468218730831</v>
      </c>
      <c r="S22" s="25">
        <f>IF(($K22      =0),0,((($M22      -$K22      )/$K22      )*100))</f>
        <v>-57.89018462635012</v>
      </c>
      <c r="T22" s="24">
        <f>IF(($E22      =0),0,(($P22      /$E22      )*100))</f>
        <v>31.362857142857141</v>
      </c>
      <c r="U22" s="26">
        <f>IF(($E22      =0),0,(($Q22      /$E22      )*100))</f>
        <v>31.362919183673473</v>
      </c>
      <c r="V22" s="43"/>
      <c r="W22" s="44"/>
    </row>
    <row r="23" spans="1:23" ht="13" x14ac:dyDescent="0.3">
      <c r="A23" s="23" t="s">
        <v>49</v>
      </c>
      <c r="B23" s="42">
        <v>205264000</v>
      </c>
      <c r="C23" s="42"/>
      <c r="D23" s="42"/>
      <c r="E23" s="42">
        <f>$B23      +$C23      +$D23</f>
        <v>205264000</v>
      </c>
      <c r="F23" s="43">
        <v>205264000</v>
      </c>
      <c r="G23" s="44">
        <v>191264000</v>
      </c>
      <c r="H23" s="43">
        <v>11598000</v>
      </c>
      <c r="I23" s="44">
        <v>9909189</v>
      </c>
      <c r="J23" s="43">
        <v>17980000</v>
      </c>
      <c r="K23" s="44">
        <v>18410008</v>
      </c>
      <c r="L23" s="43">
        <v>36868000</v>
      </c>
      <c r="M23" s="44">
        <v>39453026</v>
      </c>
      <c r="N23" s="43"/>
      <c r="O23" s="44"/>
      <c r="P23" s="43">
        <f>$H23      +$J23      +$L23      +$N23</f>
        <v>66446000</v>
      </c>
      <c r="Q23" s="44">
        <f>$I23      +$K23      +$M23      +$O23</f>
        <v>67772223</v>
      </c>
      <c r="R23" s="24">
        <f>IF(($J23      =0),0,((($L23      -$J23      )/$J23      )*100))</f>
        <v>105.05005561735261</v>
      </c>
      <c r="S23" s="25">
        <f>IF(($K23      =0),0,((($M23      -$K23      )/$K23      )*100))</f>
        <v>114.30205788069185</v>
      </c>
      <c r="T23" s="24">
        <f>IF(($E23      =0),0,(($P23      /$E23      )*100))</f>
        <v>32.37099540104451</v>
      </c>
      <c r="U23" s="26">
        <f>IF(($E23      =0),0,(($Q23      /$E23      )*100))</f>
        <v>33.017101391378908</v>
      </c>
      <c r="V23" s="43">
        <v>5949000</v>
      </c>
      <c r="W23" s="44">
        <v>2026000</v>
      </c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201771000</v>
      </c>
      <c r="C25" s="42"/>
      <c r="D25" s="42"/>
      <c r="E25" s="42">
        <f>$B25      +$C25      +$D25</f>
        <v>201771000</v>
      </c>
      <c r="F25" s="43">
        <v>194421000</v>
      </c>
      <c r="G25" s="44">
        <v>194421000</v>
      </c>
      <c r="H25" s="43">
        <v>26107000</v>
      </c>
      <c r="I25" s="44">
        <v>26162400</v>
      </c>
      <c r="J25" s="43">
        <v>74741000</v>
      </c>
      <c r="K25" s="44">
        <v>63479402</v>
      </c>
      <c r="L25" s="43">
        <v>30832000</v>
      </c>
      <c r="M25" s="44">
        <v>24094769</v>
      </c>
      <c r="N25" s="43"/>
      <c r="O25" s="44"/>
      <c r="P25" s="43">
        <f>$H25      +$J25      +$L25      +$N25</f>
        <v>131680000</v>
      </c>
      <c r="Q25" s="44">
        <f>$I25      +$K25      +$M25      +$O25</f>
        <v>113736571</v>
      </c>
      <c r="R25" s="24">
        <f>IF(($J25      =0),0,((($L25      -$J25      )/$J25      )*100))</f>
        <v>-58.748210486881355</v>
      </c>
      <c r="S25" s="25">
        <f>IF(($K25      =0),0,((($M25      -$K25      )/$K25      )*100))</f>
        <v>-62.043169530803077</v>
      </c>
      <c r="T25" s="24">
        <f>IF(($E25      =0),0,(($P25      /$E25      )*100))</f>
        <v>65.262104068473676</v>
      </c>
      <c r="U25" s="26">
        <f>IF(($E25      =0),0,(($Q25      /$E25      )*100))</f>
        <v>56.369136793691851</v>
      </c>
      <c r="V25" s="43"/>
      <c r="W25" s="44"/>
    </row>
    <row r="26" spans="1:23" ht="13" x14ac:dyDescent="0.3">
      <c r="A26" s="23" t="s">
        <v>52</v>
      </c>
      <c r="B26" s="42">
        <v>619527000</v>
      </c>
      <c r="C26" s="42"/>
      <c r="D26" s="42"/>
      <c r="E26" s="42">
        <f>$B26      +$C26      +$D26</f>
        <v>619527000</v>
      </c>
      <c r="F26" s="43">
        <v>619527000</v>
      </c>
      <c r="G26" s="44">
        <v>577866000</v>
      </c>
      <c r="H26" s="43">
        <v>72218000</v>
      </c>
      <c r="I26" s="44">
        <v>72218302</v>
      </c>
      <c r="J26" s="43">
        <v>148915000</v>
      </c>
      <c r="K26" s="44">
        <v>148914832</v>
      </c>
      <c r="L26" s="43">
        <v>146659000</v>
      </c>
      <c r="M26" s="44">
        <v>168389103</v>
      </c>
      <c r="N26" s="43"/>
      <c r="O26" s="44"/>
      <c r="P26" s="43">
        <f>$H26      +$J26      +$L26      +$N26</f>
        <v>367792000</v>
      </c>
      <c r="Q26" s="44">
        <f>$I26      +$K26      +$M26      +$O26</f>
        <v>389522237</v>
      </c>
      <c r="R26" s="24">
        <f>IF(($J26      =0),0,((($L26      -$J26      )/$J26      )*100))</f>
        <v>-1.5149581976295201</v>
      </c>
      <c r="S26" s="25">
        <f>IF(($K26      =0),0,((($M26      -$K26      )/$K26      )*100))</f>
        <v>13.077455575412394</v>
      </c>
      <c r="T26" s="24">
        <f>IF(($E26      =0),0,(($P26      /$E26      )*100))</f>
        <v>59.366581278943457</v>
      </c>
      <c r="U26" s="26">
        <f>IF(($E26      =0),0,(($Q26      /$E26      )*100))</f>
        <v>62.874134137818046</v>
      </c>
      <c r="V26" s="43">
        <v>30554000</v>
      </c>
      <c r="W26" s="44">
        <v>21731000</v>
      </c>
    </row>
    <row r="27" spans="1:23" ht="13" x14ac:dyDescent="0.3">
      <c r="A27" s="23" t="s">
        <v>53</v>
      </c>
      <c r="B27" s="42">
        <v>182100000</v>
      </c>
      <c r="C27" s="42"/>
      <c r="D27" s="42"/>
      <c r="E27" s="42">
        <f>$B27      +$C27      +$D27</f>
        <v>182100000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174023000</v>
      </c>
      <c r="C28" s="39">
        <f>SUM(C29:C42)</f>
        <v>0</v>
      </c>
      <c r="D28" s="39">
        <f>SUM(D29:D42)</f>
        <v>0</v>
      </c>
      <c r="E28" s="39">
        <f>SUM(E29:E42)</f>
        <v>174023000</v>
      </c>
      <c r="F28" s="40">
        <f>SUM(F29:F42)</f>
        <v>172623000</v>
      </c>
      <c r="G28" s="41">
        <f>SUM(G29:G42)</f>
        <v>172623000</v>
      </c>
      <c r="H28" s="40">
        <f>SUM(H29:H42)</f>
        <v>29694000</v>
      </c>
      <c r="I28" s="41">
        <f>SUM(I29:I42)</f>
        <v>38803363</v>
      </c>
      <c r="J28" s="40">
        <f>SUM(J29:J42)</f>
        <v>39456000</v>
      </c>
      <c r="K28" s="41">
        <f>SUM(K29:K42)</f>
        <v>37109642</v>
      </c>
      <c r="L28" s="40">
        <f>SUM(L29:L42)</f>
        <v>34141000</v>
      </c>
      <c r="M28" s="41">
        <f>SUM(M29:M42)</f>
        <v>28981254</v>
      </c>
      <c r="N28" s="40">
        <f>SUM(N29:N42)</f>
        <v>0</v>
      </c>
      <c r="O28" s="41">
        <f>SUM(O29:O42)</f>
        <v>0</v>
      </c>
      <c r="P28" s="40">
        <f>SUM(P29:P42)</f>
        <v>103291000</v>
      </c>
      <c r="Q28" s="41">
        <f>SUM(Q29:Q42)</f>
        <v>104894259</v>
      </c>
      <c r="R28" s="20">
        <f>IF(($J28      =0),0,((($L28      -$J28      )/$J28      )*100))</f>
        <v>-13.470701540957014</v>
      </c>
      <c r="S28" s="21">
        <f>IF(($K28      =0),0,((($M28      -$K28      )/$K28      )*100))</f>
        <v>-21.903709014492783</v>
      </c>
      <c r="T28" s="20">
        <f>IF(($E28      =0),0,(($P28      /$E28      )*100))</f>
        <v>59.354797929009386</v>
      </c>
      <c r="U28" s="22">
        <f>IF(($E28      =0),0,(($Q28      /$E28      )*100))</f>
        <v>60.276089367497399</v>
      </c>
      <c r="V28" s="40">
        <f>SUM(V29:V42)</f>
        <v>38653000</v>
      </c>
      <c r="W28" s="41">
        <f>SUM(W29:W42)</f>
        <v>16867000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50800000</v>
      </c>
      <c r="C31" s="42"/>
      <c r="D31" s="42"/>
      <c r="E31" s="42">
        <f>$B31      +$C31      +$D31</f>
        <v>50800000</v>
      </c>
      <c r="F31" s="43">
        <v>50800000</v>
      </c>
      <c r="G31" s="44">
        <v>50800000</v>
      </c>
      <c r="H31" s="43">
        <v>10752000</v>
      </c>
      <c r="I31" s="44">
        <v>8945582</v>
      </c>
      <c r="J31" s="43">
        <v>6680000</v>
      </c>
      <c r="K31" s="44">
        <v>7085763</v>
      </c>
      <c r="L31" s="43">
        <v>7029000</v>
      </c>
      <c r="M31" s="44">
        <v>6967214</v>
      </c>
      <c r="N31" s="43"/>
      <c r="O31" s="44"/>
      <c r="P31" s="43">
        <f>$H31      +$J31      +$L31      +$N31</f>
        <v>24461000</v>
      </c>
      <c r="Q31" s="44">
        <f>$I31      +$K31      +$M31      +$O31</f>
        <v>22998559</v>
      </c>
      <c r="R31" s="24">
        <f>IF(($J31      =0),0,((($L31      -$J31      )/$J31      )*100))</f>
        <v>5.2245508982035931</v>
      </c>
      <c r="S31" s="25">
        <f>IF(($K31      =0),0,((($M31      -$K31      )/$K31      )*100))</f>
        <v>-1.6730590622350761</v>
      </c>
      <c r="T31" s="24">
        <f>IF(($E31      =0),0,(($P31      /$E31      )*100))</f>
        <v>48.151574803149607</v>
      </c>
      <c r="U31" s="26">
        <f>IF(($E31      =0),0,(($Q31      /$E31      )*100))</f>
        <v>45.272753937007877</v>
      </c>
      <c r="V31" s="43">
        <v>200000</v>
      </c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71023000</v>
      </c>
      <c r="C33" s="42"/>
      <c r="D33" s="42"/>
      <c r="E33" s="42">
        <f>$B33      +$C33      +$D33</f>
        <v>71023000</v>
      </c>
      <c r="F33" s="43">
        <v>71023000</v>
      </c>
      <c r="G33" s="44">
        <v>71023000</v>
      </c>
      <c r="H33" s="43">
        <v>13231000</v>
      </c>
      <c r="I33" s="44">
        <v>24108744</v>
      </c>
      <c r="J33" s="43">
        <v>18240000</v>
      </c>
      <c r="K33" s="44">
        <v>19004056</v>
      </c>
      <c r="L33" s="43">
        <v>13868000</v>
      </c>
      <c r="M33" s="44">
        <v>14643421</v>
      </c>
      <c r="N33" s="43"/>
      <c r="O33" s="44"/>
      <c r="P33" s="43">
        <f>$H33      +$J33      +$L33      +$N33</f>
        <v>45339000</v>
      </c>
      <c r="Q33" s="44">
        <f>$I33      +$K33      +$M33      +$O33</f>
        <v>57756221</v>
      </c>
      <c r="R33" s="24">
        <f>IF(($J33      =0),0,((($L33      -$J33      )/$J33      )*100))</f>
        <v>-23.969298245614034</v>
      </c>
      <c r="S33" s="25">
        <f>IF(($K33      =0),0,((($M33      -$K33      )/$K33      )*100))</f>
        <v>-22.945812199248415</v>
      </c>
      <c r="T33" s="24">
        <f>IF(($E33      =0),0,(($P33      /$E33      )*100))</f>
        <v>63.837066865663239</v>
      </c>
      <c r="U33" s="26">
        <f>IF(($E33      =0),0,(($Q33      /$E33      )*100))</f>
        <v>81.320446897483905</v>
      </c>
      <c r="V33" s="43">
        <v>384000</v>
      </c>
      <c r="W33" s="44">
        <v>384000</v>
      </c>
    </row>
    <row r="34" spans="1:23" ht="13" x14ac:dyDescent="0.3">
      <c r="A34" s="23" t="s">
        <v>60</v>
      </c>
      <c r="B34" s="42">
        <v>32200000</v>
      </c>
      <c r="C34" s="42"/>
      <c r="D34" s="42"/>
      <c r="E34" s="42">
        <f>$B34      +$C34      +$D34</f>
        <v>32200000</v>
      </c>
      <c r="F34" s="43">
        <v>32200000</v>
      </c>
      <c r="G34" s="44">
        <v>32200000</v>
      </c>
      <c r="H34" s="43">
        <v>5711000</v>
      </c>
      <c r="I34" s="44">
        <v>5306048</v>
      </c>
      <c r="J34" s="43">
        <v>8040000</v>
      </c>
      <c r="K34" s="44">
        <v>6937339</v>
      </c>
      <c r="L34" s="43">
        <v>9266000</v>
      </c>
      <c r="M34" s="44">
        <v>4538317</v>
      </c>
      <c r="N34" s="43"/>
      <c r="O34" s="44"/>
      <c r="P34" s="43">
        <f>$H34      +$J34      +$L34      +$N34</f>
        <v>23017000</v>
      </c>
      <c r="Q34" s="44">
        <f>$I34      +$K34      +$M34      +$O34</f>
        <v>16781704</v>
      </c>
      <c r="R34" s="24">
        <f>IF(($J34      =0),0,((($L34      -$J34      )/$J34      )*100))</f>
        <v>15.248756218905474</v>
      </c>
      <c r="S34" s="25">
        <f>IF(($K34      =0),0,((($M34      -$K34      )/$K34      )*100))</f>
        <v>-34.581299832688011</v>
      </c>
      <c r="T34" s="24">
        <f>IF(($E34      =0),0,(($P34      /$E34      )*100))</f>
        <v>71.481366459627324</v>
      </c>
      <c r="U34" s="26">
        <f>IF(($E34      =0),0,(($Q34      /$E34      )*100))</f>
        <v>52.117093167701867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20000000</v>
      </c>
      <c r="C36" s="42"/>
      <c r="D36" s="42"/>
      <c r="E36" s="42">
        <f>$B36      +$C36      +$D36</f>
        <v>20000000</v>
      </c>
      <c r="F36" s="43">
        <v>18600000</v>
      </c>
      <c r="G36" s="44">
        <v>18600000</v>
      </c>
      <c r="H36" s="43"/>
      <c r="I36" s="44">
        <v>442989</v>
      </c>
      <c r="J36" s="43">
        <v>6496000</v>
      </c>
      <c r="K36" s="44">
        <v>4082484</v>
      </c>
      <c r="L36" s="43">
        <v>3978000</v>
      </c>
      <c r="M36" s="44">
        <v>2832302</v>
      </c>
      <c r="N36" s="43"/>
      <c r="O36" s="44"/>
      <c r="P36" s="43">
        <f>$H36      +$J36      +$L36      +$N36</f>
        <v>10474000</v>
      </c>
      <c r="Q36" s="44">
        <f>$I36      +$K36      +$M36      +$O36</f>
        <v>7357775</v>
      </c>
      <c r="R36" s="24">
        <f>IF(($J36      =0),0,((($L36      -$J36      )/$J36      )*100))</f>
        <v>-38.762315270935957</v>
      </c>
      <c r="S36" s="25">
        <f>IF(($K36      =0),0,((($M36      -$K36      )/$K36      )*100))</f>
        <v>-30.623071639717388</v>
      </c>
      <c r="T36" s="24">
        <f>IF(($E36      =0),0,(($P36      /$E36      )*100))</f>
        <v>52.370000000000005</v>
      </c>
      <c r="U36" s="26">
        <f>IF(($E36      =0),0,(($Q36      /$E36      )*100))</f>
        <v>36.788874999999997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38069000</v>
      </c>
      <c r="W37" s="44">
        <v>16483000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311343000</v>
      </c>
      <c r="C43" s="45">
        <f>+C44+C56</f>
        <v>0</v>
      </c>
      <c r="D43" s="45">
        <f>+D44+D56</f>
        <v>0</v>
      </c>
      <c r="E43" s="45">
        <f>+E44+E56</f>
        <v>311343000</v>
      </c>
      <c r="F43" s="46">
        <f>+F44+F56</f>
        <v>302416000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311343000</v>
      </c>
      <c r="C44" s="39">
        <f>SUM(C45:C55)</f>
        <v>0</v>
      </c>
      <c r="D44" s="39">
        <f>SUM(D45:D55)</f>
        <v>0</v>
      </c>
      <c r="E44" s="39">
        <f>SUM(E45:E55)</f>
        <v>311343000</v>
      </c>
      <c r="F44" s="40">
        <f>SUM(F45:F55)</f>
        <v>302416000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16016000</v>
      </c>
      <c r="C45" s="42"/>
      <c r="D45" s="42"/>
      <c r="E45" s="42">
        <f>$B45      +$C45      +$D45</f>
        <v>16016000</v>
      </c>
      <c r="F45" s="43">
        <v>16016000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98327000</v>
      </c>
      <c r="C46" s="42"/>
      <c r="D46" s="42"/>
      <c r="E46" s="42">
        <f>$B46      +$C46      +$D46</f>
        <v>98327000</v>
      </c>
      <c r="F46" s="43">
        <v>89400000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13000000</v>
      </c>
      <c r="C47" s="42"/>
      <c r="D47" s="42"/>
      <c r="E47" s="42">
        <f>$B47      +$C47      +$D47</f>
        <v>13000000</v>
      </c>
      <c r="F47" s="43">
        <v>13000000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>$B53      +$C53      +$D53</f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>
        <v>184000000</v>
      </c>
      <c r="C55" s="42"/>
      <c r="D55" s="42"/>
      <c r="E55" s="42">
        <f>$B55      +$C55      +$D55</f>
        <v>184000000</v>
      </c>
      <c r="F55" s="43">
        <v>184000000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0</v>
      </c>
      <c r="C56" s="39">
        <f>SUM(C57:C60)</f>
        <v>0</v>
      </c>
      <c r="D56" s="39">
        <f>SUM(D57:D60)</f>
        <v>0</v>
      </c>
      <c r="E56" s="39">
        <f>SUM(E57:E60)</f>
        <v>0</v>
      </c>
      <c r="F56" s="40">
        <f>SUM(F57:F60)</f>
        <v>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>$B59      +$C59      +$D59</f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6038012000</v>
      </c>
      <c r="C61" s="39">
        <f>+C8+C43</f>
        <v>0</v>
      </c>
      <c r="D61" s="39">
        <f>+D8+D43</f>
        <v>0</v>
      </c>
      <c r="E61" s="39">
        <f>+E8+E43</f>
        <v>6038012000</v>
      </c>
      <c r="F61" s="40">
        <f>+F8+F43</f>
        <v>5821856000</v>
      </c>
      <c r="G61" s="41">
        <f>+G8+G43</f>
        <v>5445727000</v>
      </c>
      <c r="H61" s="40">
        <f>+H8+H43</f>
        <v>723118000</v>
      </c>
      <c r="I61" s="41">
        <f>+I8+I43</f>
        <v>658871516</v>
      </c>
      <c r="J61" s="40">
        <f>+J8+J43</f>
        <v>1301279000</v>
      </c>
      <c r="K61" s="41">
        <f>+K8+K43</f>
        <v>1231732014</v>
      </c>
      <c r="L61" s="40">
        <f>+L8+L43</f>
        <v>971711000</v>
      </c>
      <c r="M61" s="41">
        <f>+M8+M43</f>
        <v>985565470</v>
      </c>
      <c r="N61" s="40">
        <f>+N8+N43</f>
        <v>0</v>
      </c>
      <c r="O61" s="41">
        <f>+O8+O43</f>
        <v>0</v>
      </c>
      <c r="P61" s="40">
        <f>+P8+P43</f>
        <v>2996108000</v>
      </c>
      <c r="Q61" s="41">
        <f>+Q8+Q43</f>
        <v>2876169000</v>
      </c>
      <c r="R61" s="20">
        <f>IF(($J61      =0),0,((($L61      -$J61      )/$J61      )*100))</f>
        <v>-25.326467267972507</v>
      </c>
      <c r="S61" s="21">
        <f>IF(($K61      =0),0,((($M61      -$K61      )/$K61      )*100))</f>
        <v>-19.985397895162606</v>
      </c>
      <c r="T61" s="20">
        <f>IF(($E61      =0),0,(($P61      /$E61      )*100))</f>
        <v>49.620769220067793</v>
      </c>
      <c r="U61" s="22">
        <f>IF(($E61      =0),0,(($Q61      /$E61      )*100))</f>
        <v>47.634370385484495</v>
      </c>
      <c r="V61" s="40">
        <f>+V8+V43</f>
        <v>332943000</v>
      </c>
      <c r="W61" s="41">
        <f>+W8+W43</f>
        <v>47226000</v>
      </c>
    </row>
    <row r="62" spans="1:23" ht="13" x14ac:dyDescent="0.3">
      <c r="A62" s="19" t="s">
        <v>86</v>
      </c>
      <c r="B62" s="39">
        <f>SUM(B63:B64)</f>
        <v>1088294000</v>
      </c>
      <c r="C62" s="39">
        <f>SUM(C63:C64)</f>
        <v>0</v>
      </c>
      <c r="D62" s="39">
        <f>SUM(D63:D64)</f>
        <v>0</v>
      </c>
      <c r="E62" s="39">
        <f>SUM(E63:E64)</f>
        <v>1088294000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149851827</v>
      </c>
      <c r="J62" s="40">
        <f>SUM(J63:J64)</f>
        <v>0</v>
      </c>
      <c r="K62" s="41">
        <f>SUM(K63:K64)</f>
        <v>412428803</v>
      </c>
      <c r="L62" s="40">
        <f>SUM(L63:L64)</f>
        <v>0</v>
      </c>
      <c r="M62" s="41">
        <f>SUM(M63:M64)</f>
        <v>328195259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890475889</v>
      </c>
      <c r="R62" s="20">
        <f>IF(($J62      =0),0,((($L62      -$J62      )/$J62      )*100))</f>
        <v>0</v>
      </c>
      <c r="S62" s="21">
        <f>IF(($K62      =0),0,((($M62      -$K62      )/$K62      )*100))</f>
        <v>-20.42377821027209</v>
      </c>
      <c r="T62" s="20">
        <f>IF(($E62      =0),0,(($P62      /$E62      )*100))</f>
        <v>0</v>
      </c>
      <c r="U62" s="22">
        <f>IF(($E62      =0),0,(($Q62      /$E62      )*100))</f>
        <v>81.823100099789215</v>
      </c>
      <c r="V62" s="40">
        <f>SUM(V63:V64)</f>
        <v>22434000</v>
      </c>
      <c r="W62" s="41">
        <f>SUM(W63:W64)</f>
        <v>22363000</v>
      </c>
    </row>
    <row r="63" spans="1:23" s="27" customFormat="1" ht="12.75" customHeight="1" thickBot="1" x14ac:dyDescent="0.35">
      <c r="A63" s="23" t="s">
        <v>87</v>
      </c>
      <c r="B63" s="42">
        <v>1088294000</v>
      </c>
      <c r="C63" s="42"/>
      <c r="D63" s="42"/>
      <c r="E63" s="42">
        <f>$B63      +$C63      +$D63</f>
        <v>1088294000</v>
      </c>
      <c r="F63" s="43"/>
      <c r="G63" s="44"/>
      <c r="H63" s="43"/>
      <c r="I63" s="44">
        <v>149851827</v>
      </c>
      <c r="J63" s="43"/>
      <c r="K63" s="44">
        <v>412428803</v>
      </c>
      <c r="L63" s="43"/>
      <c r="M63" s="44">
        <v>328195259</v>
      </c>
      <c r="N63" s="43"/>
      <c r="O63" s="44"/>
      <c r="P63" s="43">
        <f>$H63      +$J63      +$L63      +$N63</f>
        <v>0</v>
      </c>
      <c r="Q63" s="44">
        <f>$I63      +$K63      +$M63      +$O63</f>
        <v>890475889</v>
      </c>
      <c r="R63" s="24">
        <f>IF(($J63      =0),0,((($L63      -$J63      )/$J63      )*100))</f>
        <v>0</v>
      </c>
      <c r="S63" s="25">
        <f>IF(($K63      =0),0,((($M63      -$K63      )/$K63      )*100))</f>
        <v>-20.42377821027209</v>
      </c>
      <c r="T63" s="24">
        <f>IF(($E63      =0),0,(($P63      /$E63      )*100))</f>
        <v>0</v>
      </c>
      <c r="U63" s="26">
        <f>IF(($E63      =0),0,(($Q63      /$E63      )*100))</f>
        <v>81.823100099789215</v>
      </c>
      <c r="V63" s="43">
        <v>22434000</v>
      </c>
      <c r="W63" s="44">
        <v>22363000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7126306000</v>
      </c>
      <c r="C65" s="48">
        <f>+C61+C62</f>
        <v>0</v>
      </c>
      <c r="D65" s="48">
        <f>+D61+D62</f>
        <v>0</v>
      </c>
      <c r="E65" s="48">
        <f>+E61+E62</f>
        <v>7126306000</v>
      </c>
      <c r="F65" s="49">
        <f>+F61+F62</f>
        <v>5821856000</v>
      </c>
      <c r="G65" s="50">
        <f>+G61+G62</f>
        <v>5445727000</v>
      </c>
      <c r="H65" s="49">
        <f>+H61+H62</f>
        <v>723118000</v>
      </c>
      <c r="I65" s="50">
        <f>+I61+I62</f>
        <v>808723343</v>
      </c>
      <c r="J65" s="49">
        <f>+J61+J62</f>
        <v>1301279000</v>
      </c>
      <c r="K65" s="50">
        <f>+K61+K62</f>
        <v>1644160817</v>
      </c>
      <c r="L65" s="49">
        <f>+L61+L62</f>
        <v>971711000</v>
      </c>
      <c r="M65" s="51">
        <f>+M61+M62</f>
        <v>1313760729</v>
      </c>
      <c r="N65" s="49">
        <f>+N61+N62</f>
        <v>0</v>
      </c>
      <c r="O65" s="50">
        <f>+O61+O62</f>
        <v>0</v>
      </c>
      <c r="P65" s="49">
        <f>+P61+P62</f>
        <v>2996108000</v>
      </c>
      <c r="Q65" s="50">
        <f>+Q61+Q62</f>
        <v>3766644889</v>
      </c>
      <c r="R65" s="34">
        <f>IF(($J65      =0),0,((($L65      -$J65      )/$J65      )*100))</f>
        <v>-25.326467267972507</v>
      </c>
      <c r="S65" s="35">
        <f>IF(($K65      =0),0,((($M65      -$K65      )/$K65      )*100))</f>
        <v>-20.095363214096107</v>
      </c>
      <c r="T65" s="34">
        <f>IF(($E65      =0),0,(($P65      /$E65      )*100))</f>
        <v>42.042932200778353</v>
      </c>
      <c r="U65" s="35">
        <f>IF(($E65      =0),0,(($Q65      /$E65      )*100))</f>
        <v>52.855503103571465</v>
      </c>
      <c r="V65" s="49">
        <f>+V61+V62</f>
        <v>355377000</v>
      </c>
      <c r="W65" s="50">
        <f>+W61+W62</f>
        <v>69589000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380A-2EBA-4354-87BA-59A80D4E8B51}">
  <sheetPr>
    <pageSetUpPr fitToPage="1"/>
  </sheetPr>
  <dimension ref="A1:W80"/>
  <sheetViews>
    <sheetView showGridLines="0" workbookViewId="0">
      <selection activeCell="A7" sqref="A7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7139089000</v>
      </c>
      <c r="C8" s="36">
        <f>+C9+C28</f>
        <v>496187000</v>
      </c>
      <c r="D8" s="36">
        <f>+D9+D28</f>
        <v>0</v>
      </c>
      <c r="E8" s="36">
        <f>+E9+E28</f>
        <v>7635276000</v>
      </c>
      <c r="F8" s="37">
        <f>+F9+F28</f>
        <v>7527472000</v>
      </c>
      <c r="G8" s="38">
        <f>+G9+G28</f>
        <v>7167659000</v>
      </c>
      <c r="H8" s="37">
        <f>+H9+H28</f>
        <v>1419296000</v>
      </c>
      <c r="I8" s="38">
        <f>+I9+I28</f>
        <v>1046917748</v>
      </c>
      <c r="J8" s="37">
        <f>+J9+J28</f>
        <v>1843472000</v>
      </c>
      <c r="K8" s="38">
        <f>+K9+K28</f>
        <v>1558005609</v>
      </c>
      <c r="L8" s="37">
        <f>+L9+L28</f>
        <v>1124317000</v>
      </c>
      <c r="M8" s="38">
        <f>+M9+M28</f>
        <v>917921106</v>
      </c>
      <c r="N8" s="37">
        <f>+N9+N28</f>
        <v>0</v>
      </c>
      <c r="O8" s="38">
        <f>+O9+O28</f>
        <v>0</v>
      </c>
      <c r="P8" s="37">
        <f>+P9+P28</f>
        <v>4387085000</v>
      </c>
      <c r="Q8" s="38">
        <f>+Q9+Q28</f>
        <v>3522844463</v>
      </c>
      <c r="R8" s="16">
        <f>IF(($J8       =0),0,((($L8       -$J8       )/$J8       )*100))</f>
        <v>-39.010898999279618</v>
      </c>
      <c r="S8" s="17">
        <f>IF(($K8       =0),0,((($M8       -$K8       )/$K8       )*100))</f>
        <v>-41.083581426310509</v>
      </c>
      <c r="T8" s="16">
        <f>IF(($E8       =0),0,(($P8       /$E8       )*100))</f>
        <v>57.45810629504421</v>
      </c>
      <c r="U8" s="18">
        <f>IF(($E8       =0),0,(($Q8       /$E8       )*100))</f>
        <v>46.139058535670486</v>
      </c>
      <c r="V8" s="37">
        <f>+V9+V28</f>
        <v>451511000</v>
      </c>
      <c r="W8" s="38">
        <f>+W9+W28</f>
        <v>129474000</v>
      </c>
    </row>
    <row r="9" spans="1:23" ht="13" x14ac:dyDescent="0.3">
      <c r="A9" s="19" t="s">
        <v>35</v>
      </c>
      <c r="B9" s="39">
        <f>SUM(B10:B27)</f>
        <v>6822580000</v>
      </c>
      <c r="C9" s="39">
        <f>SUM(C10:C27)</f>
        <v>496187000</v>
      </c>
      <c r="D9" s="39">
        <f>SUM(D10:D27)</f>
        <v>0</v>
      </c>
      <c r="E9" s="39">
        <f>SUM(E10:E27)</f>
        <v>7318767000</v>
      </c>
      <c r="F9" s="40">
        <f>SUM(F10:F27)</f>
        <v>7217163000</v>
      </c>
      <c r="G9" s="41">
        <f>SUM(G10:G27)</f>
        <v>6865350000</v>
      </c>
      <c r="H9" s="40">
        <f>SUM(H10:H27)</f>
        <v>1375364000</v>
      </c>
      <c r="I9" s="41">
        <f>SUM(I10:I27)</f>
        <v>997087094</v>
      </c>
      <c r="J9" s="40">
        <f>SUM(J10:J27)</f>
        <v>1772736000</v>
      </c>
      <c r="K9" s="41">
        <f>SUM(K10:K27)</f>
        <v>1458172131</v>
      </c>
      <c r="L9" s="40">
        <f>SUM(L10:L27)</f>
        <v>1074007000</v>
      </c>
      <c r="M9" s="41">
        <f>SUM(M10:M27)</f>
        <v>841841062</v>
      </c>
      <c r="N9" s="40">
        <f>SUM(N10:N27)</f>
        <v>0</v>
      </c>
      <c r="O9" s="41">
        <f>SUM(O10:O27)</f>
        <v>0</v>
      </c>
      <c r="P9" s="40">
        <f>SUM(P10:P27)</f>
        <v>4222107000</v>
      </c>
      <c r="Q9" s="41">
        <f>SUM(Q10:Q27)</f>
        <v>3297100287</v>
      </c>
      <c r="R9" s="20">
        <f>IF(($J9       =0),0,((($L9       -$J9       )/$J9       )*100))</f>
        <v>-39.41528800678725</v>
      </c>
      <c r="S9" s="21">
        <f>IF(($K9       =0),0,((($M9       -$K9       )/$K9       )*100))</f>
        <v>-42.267374056677816</v>
      </c>
      <c r="T9" s="20">
        <f>IF(($E9       =0),0,(($P9       /$E9       )*100))</f>
        <v>57.688774625561933</v>
      </c>
      <c r="U9" s="22">
        <f>IF(($E9       =0),0,(($Q9       /$E9       )*100))</f>
        <v>45.049941977931532</v>
      </c>
      <c r="V9" s="40">
        <f>SUM(V10:V27)</f>
        <v>360775000</v>
      </c>
      <c r="W9" s="41">
        <f>SUM(W10:W27)</f>
        <v>94893000</v>
      </c>
    </row>
    <row r="10" spans="1:23" ht="13" x14ac:dyDescent="0.3">
      <c r="A10" s="23" t="s">
        <v>36</v>
      </c>
      <c r="B10" s="42">
        <v>3575350000</v>
      </c>
      <c r="C10" s="42"/>
      <c r="D10" s="42"/>
      <c r="E10" s="42">
        <f>$B10      +$C10      +$D10</f>
        <v>3575350000</v>
      </c>
      <c r="F10" s="43">
        <v>3575350000</v>
      </c>
      <c r="G10" s="44">
        <v>3568299000</v>
      </c>
      <c r="H10" s="43">
        <v>1054847000</v>
      </c>
      <c r="I10" s="44">
        <v>849190105</v>
      </c>
      <c r="J10" s="43">
        <v>1055185000</v>
      </c>
      <c r="K10" s="44">
        <v>1021559851</v>
      </c>
      <c r="L10" s="43">
        <v>722439000</v>
      </c>
      <c r="M10" s="44">
        <v>546063054</v>
      </c>
      <c r="N10" s="43"/>
      <c r="O10" s="44"/>
      <c r="P10" s="43">
        <f>$H10      +$J10      +$L10      +$N10</f>
        <v>2832471000</v>
      </c>
      <c r="Q10" s="44">
        <f>$I10      +$K10      +$M10      +$O10</f>
        <v>2416813010</v>
      </c>
      <c r="R10" s="24">
        <f>IF(($J10      =0),0,((($L10      -$J10      )/$J10      )*100))</f>
        <v>-31.534375488658391</v>
      </c>
      <c r="S10" s="25">
        <f>IF(($K10      =0),0,((($M10      -$K10      )/$K10      )*100))</f>
        <v>-46.546151606735378</v>
      </c>
      <c r="T10" s="24">
        <f>IF(($E10      =0),0,(($P10      /$E10      )*100))</f>
        <v>79.222202022179644</v>
      </c>
      <c r="U10" s="26">
        <f>IF(($E10      =0),0,(($Q10      /$E10      )*100))</f>
        <v>67.596543275483526</v>
      </c>
      <c r="V10" s="43">
        <v>591000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298225000</v>
      </c>
      <c r="C12" s="42"/>
      <c r="D12" s="42"/>
      <c r="E12" s="42">
        <f>$B12      +$C12      +$D12</f>
        <v>298225000</v>
      </c>
      <c r="F12" s="43">
        <v>298225000</v>
      </c>
      <c r="G12" s="44">
        <v>178585000</v>
      </c>
      <c r="H12" s="43">
        <v>16132000</v>
      </c>
      <c r="I12" s="44"/>
      <c r="J12" s="43">
        <v>26332000</v>
      </c>
      <c r="K12" s="44"/>
      <c r="L12" s="43">
        <v>25250000</v>
      </c>
      <c r="M12" s="44"/>
      <c r="N12" s="43"/>
      <c r="O12" s="44"/>
      <c r="P12" s="43">
        <f>$H12      +$J12      +$L12      +$N12</f>
        <v>67714000</v>
      </c>
      <c r="Q12" s="44">
        <f>$I12      +$K12      +$M12      +$O12</f>
        <v>0</v>
      </c>
      <c r="R12" s="24">
        <f>IF(($J12      =0),0,((($L12      -$J12      )/$J12      )*100))</f>
        <v>-4.1090688136108158</v>
      </c>
      <c r="S12" s="25">
        <f>IF(($K12      =0),0,((($M12      -$K12      )/$K12      )*100))</f>
        <v>0</v>
      </c>
      <c r="T12" s="24">
        <f>IF(($E12      =0),0,(($P12      /$E12      )*100))</f>
        <v>22.705675245200769</v>
      </c>
      <c r="U12" s="26">
        <f>IF(($E12      =0),0,(($Q12      /$E12      )*100))</f>
        <v>0</v>
      </c>
      <c r="V12" s="43"/>
      <c r="W12" s="44"/>
    </row>
    <row r="13" spans="1:23" ht="13" x14ac:dyDescent="0.3">
      <c r="A13" s="23" t="s">
        <v>39</v>
      </c>
      <c r="B13" s="42">
        <v>342222000</v>
      </c>
      <c r="C13" s="42"/>
      <c r="D13" s="42"/>
      <c r="E13" s="42">
        <f>$B13      +$C13      +$D13</f>
        <v>342222000</v>
      </c>
      <c r="F13" s="43">
        <v>337918000</v>
      </c>
      <c r="G13" s="44">
        <v>337918000</v>
      </c>
      <c r="H13" s="43">
        <v>89773000</v>
      </c>
      <c r="I13" s="44">
        <v>41763166</v>
      </c>
      <c r="J13" s="43">
        <v>90373000</v>
      </c>
      <c r="K13" s="44">
        <v>70032190</v>
      </c>
      <c r="L13" s="43">
        <v>71014000</v>
      </c>
      <c r="M13" s="44">
        <v>29630936</v>
      </c>
      <c r="N13" s="43"/>
      <c r="O13" s="44"/>
      <c r="P13" s="43">
        <f>$H13      +$J13      +$L13      +$N13</f>
        <v>251160000</v>
      </c>
      <c r="Q13" s="44">
        <f>$I13      +$K13      +$M13      +$O13</f>
        <v>141426292</v>
      </c>
      <c r="R13" s="24">
        <f>IF(($J13      =0),0,((($L13      -$J13      )/$J13      )*100))</f>
        <v>-21.421220939882488</v>
      </c>
      <c r="S13" s="25">
        <f>IF(($K13      =0),0,((($M13      -$K13      )/$K13      )*100))</f>
        <v>-57.689548192052833</v>
      </c>
      <c r="T13" s="24">
        <f>IF(($E13      =0),0,(($P13      /$E13      )*100))</f>
        <v>73.390956747374517</v>
      </c>
      <c r="U13" s="26">
        <f>IF(($E13      =0),0,(($Q13      /$E13      )*100))</f>
        <v>41.325891380448951</v>
      </c>
      <c r="V13" s="43">
        <v>6338000</v>
      </c>
      <c r="W13" s="44">
        <v>783000</v>
      </c>
    </row>
    <row r="14" spans="1:23" ht="13" x14ac:dyDescent="0.3">
      <c r="A14" s="23" t="s">
        <v>40</v>
      </c>
      <c r="B14" s="42">
        <v>12600000</v>
      </c>
      <c r="C14" s="42"/>
      <c r="D14" s="42"/>
      <c r="E14" s="42">
        <f>$B14      +$C14      +$D14</f>
        <v>12600000</v>
      </c>
      <c r="F14" s="43">
        <v>12600000</v>
      </c>
      <c r="G14" s="44">
        <v>10000000</v>
      </c>
      <c r="H14" s="43"/>
      <c r="I14" s="44"/>
      <c r="J14" s="43">
        <v>3388000</v>
      </c>
      <c r="K14" s="44">
        <v>2148810</v>
      </c>
      <c r="L14" s="43"/>
      <c r="M14" s="44"/>
      <c r="N14" s="43"/>
      <c r="O14" s="44"/>
      <c r="P14" s="43">
        <f>$H14      +$J14      +$L14      +$N14</f>
        <v>3388000</v>
      </c>
      <c r="Q14" s="44">
        <f>$I14      +$K14      +$M14      +$O14</f>
        <v>2148810</v>
      </c>
      <c r="R14" s="24">
        <f>IF(($J14      =0),0,((($L14      -$J14      )/$J14      )*100))</f>
        <v>-100</v>
      </c>
      <c r="S14" s="25">
        <f>IF(($K14      =0),0,((($M14      -$K14      )/$K14      )*100))</f>
        <v>-100</v>
      </c>
      <c r="T14" s="24">
        <f>IF(($E14      =0),0,(($P14      /$E14      )*100))</f>
        <v>26.888888888888889</v>
      </c>
      <c r="U14" s="26">
        <f>IF(($E14      =0),0,(($Q14      /$E14      )*100))</f>
        <v>17.054047619047619</v>
      </c>
      <c r="V14" s="43">
        <v>66000</v>
      </c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18548000</v>
      </c>
      <c r="C16" s="42"/>
      <c r="D16" s="42"/>
      <c r="E16" s="42">
        <f>$B16      +$C16      +$D16</f>
        <v>18548000</v>
      </c>
      <c r="F16" s="43">
        <v>18548000</v>
      </c>
      <c r="G16" s="44">
        <v>17779000</v>
      </c>
      <c r="H16" s="43">
        <v>2066000</v>
      </c>
      <c r="I16" s="44">
        <v>1207877</v>
      </c>
      <c r="J16" s="43">
        <v>4748000</v>
      </c>
      <c r="K16" s="44">
        <v>4600405</v>
      </c>
      <c r="L16" s="43">
        <v>5208000</v>
      </c>
      <c r="M16" s="44">
        <v>2215007</v>
      </c>
      <c r="N16" s="43"/>
      <c r="O16" s="44"/>
      <c r="P16" s="43">
        <f>$H16      +$J16      +$L16      +$N16</f>
        <v>12022000</v>
      </c>
      <c r="Q16" s="44">
        <f>$I16      +$K16      +$M16      +$O16</f>
        <v>8023289</v>
      </c>
      <c r="R16" s="24">
        <f>IF(($J16      =0),0,((($L16      -$J16      )/$J16      )*100))</f>
        <v>9.688289806234204</v>
      </c>
      <c r="S16" s="25">
        <f>IF(($K16      =0),0,((($M16      -$K16      )/$K16      )*100))</f>
        <v>-51.851913038091212</v>
      </c>
      <c r="T16" s="24">
        <f>IF(($E16      =0),0,(($P16      /$E16      )*100))</f>
        <v>64.815613543239152</v>
      </c>
      <c r="U16" s="26">
        <f>IF(($E16      =0),0,(($Q16      /$E16      )*100))</f>
        <v>43.256895622169509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>
        <v>504019000</v>
      </c>
      <c r="C20" s="42">
        <v>496187000</v>
      </c>
      <c r="D20" s="42"/>
      <c r="E20" s="42">
        <f>$B20      +$C20      +$D20</f>
        <v>1000206000</v>
      </c>
      <c r="F20" s="43">
        <v>1000206000</v>
      </c>
      <c r="G20" s="44">
        <v>1000206000</v>
      </c>
      <c r="H20" s="43">
        <v>20523000</v>
      </c>
      <c r="I20" s="44">
        <v>42913636</v>
      </c>
      <c r="J20" s="43">
        <v>95984000</v>
      </c>
      <c r="K20" s="44">
        <v>106335344</v>
      </c>
      <c r="L20" s="43">
        <v>91885000</v>
      </c>
      <c r="M20" s="44">
        <v>94432315</v>
      </c>
      <c r="N20" s="43"/>
      <c r="O20" s="44"/>
      <c r="P20" s="43">
        <f>$H20      +$J20      +$L20      +$N20</f>
        <v>208392000</v>
      </c>
      <c r="Q20" s="44">
        <f>$I20      +$K20      +$M20      +$O20</f>
        <v>243681295</v>
      </c>
      <c r="R20" s="24">
        <f>IF(($J20      =0),0,((($L20      -$J20      )/$J20      )*100))</f>
        <v>-4.2705034172362062</v>
      </c>
      <c r="S20" s="25">
        <f>IF(($K20      =0),0,((($M20      -$K20      )/$K20      )*100))</f>
        <v>-11.19385949416781</v>
      </c>
      <c r="T20" s="24">
        <f>IF(($E20      =0),0,(($P20      /$E20      )*100))</f>
        <v>20.834908008950155</v>
      </c>
      <c r="U20" s="26">
        <f>IF(($E20      =0),0,(($Q20      /$E20      )*100))</f>
        <v>24.363110699195968</v>
      </c>
      <c r="V20" s="43">
        <v>335295000</v>
      </c>
      <c r="W20" s="44">
        <v>94110000</v>
      </c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725000000</v>
      </c>
      <c r="C22" s="42"/>
      <c r="D22" s="42"/>
      <c r="E22" s="42">
        <f>$B22      +$C22      +$D22</f>
        <v>725000000</v>
      </c>
      <c r="F22" s="43">
        <v>725000000</v>
      </c>
      <c r="G22" s="44">
        <v>564000000</v>
      </c>
      <c r="H22" s="43">
        <v>77499000</v>
      </c>
      <c r="I22" s="44">
        <v>5402496</v>
      </c>
      <c r="J22" s="43">
        <v>78640000</v>
      </c>
      <c r="K22" s="44">
        <v>6674571</v>
      </c>
      <c r="L22" s="43">
        <v>28360000</v>
      </c>
      <c r="M22" s="44">
        <v>7319461</v>
      </c>
      <c r="N22" s="43"/>
      <c r="O22" s="44"/>
      <c r="P22" s="43">
        <f>$H22      +$J22      +$L22      +$N22</f>
        <v>184499000</v>
      </c>
      <c r="Q22" s="44">
        <f>$I22      +$K22      +$M22      +$O22</f>
        <v>19396528</v>
      </c>
      <c r="R22" s="24">
        <f>IF(($J22      =0),0,((($L22      -$J22      )/$J22      )*100))</f>
        <v>-63.93692777212614</v>
      </c>
      <c r="S22" s="25">
        <f>IF(($K22      =0),0,((($M22      -$K22      )/$K22      )*100))</f>
        <v>9.6618943749343593</v>
      </c>
      <c r="T22" s="24">
        <f>IF(($E22      =0),0,(($P22      /$E22      )*100))</f>
        <v>25.448137931034481</v>
      </c>
      <c r="U22" s="26">
        <f>IF(($E22      =0),0,(($Q22      /$E22      )*100))</f>
        <v>2.6753831724137931</v>
      </c>
      <c r="V22" s="43">
        <v>12302000</v>
      </c>
      <c r="W22" s="44"/>
    </row>
    <row r="23" spans="1:23" ht="13" x14ac:dyDescent="0.3">
      <c r="A23" s="23" t="s">
        <v>49</v>
      </c>
      <c r="B23" s="42">
        <v>553071000</v>
      </c>
      <c r="C23" s="42"/>
      <c r="D23" s="42"/>
      <c r="E23" s="42">
        <f>$B23      +$C23      +$D23</f>
        <v>553071000</v>
      </c>
      <c r="F23" s="43">
        <v>553071000</v>
      </c>
      <c r="G23" s="44">
        <v>536946000</v>
      </c>
      <c r="H23" s="43">
        <v>71523000</v>
      </c>
      <c r="I23" s="44">
        <v>42805209</v>
      </c>
      <c r="J23" s="43">
        <v>196404000</v>
      </c>
      <c r="K23" s="44">
        <v>139077480</v>
      </c>
      <c r="L23" s="43">
        <v>31313000</v>
      </c>
      <c r="M23" s="44">
        <v>83938244</v>
      </c>
      <c r="N23" s="43"/>
      <c r="O23" s="44"/>
      <c r="P23" s="43">
        <f>$H23      +$J23      +$L23      +$N23</f>
        <v>299240000</v>
      </c>
      <c r="Q23" s="44">
        <f>$I23      +$K23      +$M23      +$O23</f>
        <v>265820933</v>
      </c>
      <c r="R23" s="24">
        <f>IF(($J23      =0),0,((($L23      -$J23      )/$J23      )*100))</f>
        <v>-84.056842019510796</v>
      </c>
      <c r="S23" s="25">
        <f>IF(($K23      =0),0,((($M23      -$K23      )/$K23      )*100))</f>
        <v>-39.646415796432322</v>
      </c>
      <c r="T23" s="24">
        <f>IF(($E23      =0),0,(($P23      /$E23      )*100))</f>
        <v>54.105169137416354</v>
      </c>
      <c r="U23" s="26">
        <f>IF(($E23      =0),0,(($Q23      /$E23      )*100))</f>
        <v>48.062714009593705</v>
      </c>
      <c r="V23" s="43">
        <v>6183000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>$B25      +$C25      +$D25</f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>$H25      +$J25      +$L25      +$N25</f>
        <v>0</v>
      </c>
      <c r="Q25" s="44">
        <f>$I25      +$K25      +$M25      +$O25</f>
        <v>0</v>
      </c>
      <c r="R25" s="24">
        <f>IF(($J25      =0),0,((($L25      -$J25      )/$J25      )*100))</f>
        <v>0</v>
      </c>
      <c r="S25" s="25">
        <f>IF(($K25      =0),0,((($M25      -$K25      )/$K25      )*100))</f>
        <v>0</v>
      </c>
      <c r="T25" s="24">
        <f>IF(($E25      =0),0,(($P25      /$E25      )*100))</f>
        <v>0</v>
      </c>
      <c r="U25" s="26">
        <f>IF(($E25      =0),0,(($Q25      /$E25      )*100))</f>
        <v>0</v>
      </c>
      <c r="V25" s="43"/>
      <c r="W25" s="44"/>
    </row>
    <row r="26" spans="1:23" ht="13" x14ac:dyDescent="0.3">
      <c r="A26" s="23" t="s">
        <v>52</v>
      </c>
      <c r="B26" s="42">
        <v>696245000</v>
      </c>
      <c r="C26" s="42"/>
      <c r="D26" s="42"/>
      <c r="E26" s="42">
        <f>$B26      +$C26      +$D26</f>
        <v>696245000</v>
      </c>
      <c r="F26" s="43">
        <v>696245000</v>
      </c>
      <c r="G26" s="44">
        <v>651617000</v>
      </c>
      <c r="H26" s="43">
        <v>43001000</v>
      </c>
      <c r="I26" s="44">
        <v>13804605</v>
      </c>
      <c r="J26" s="43">
        <v>221682000</v>
      </c>
      <c r="K26" s="44">
        <v>107743480</v>
      </c>
      <c r="L26" s="43">
        <v>98538000</v>
      </c>
      <c r="M26" s="44">
        <v>43621213</v>
      </c>
      <c r="N26" s="43"/>
      <c r="O26" s="44"/>
      <c r="P26" s="43">
        <f>$H26      +$J26      +$L26      +$N26</f>
        <v>363221000</v>
      </c>
      <c r="Q26" s="44">
        <f>$I26      +$K26      +$M26      +$O26</f>
        <v>165169298</v>
      </c>
      <c r="R26" s="24">
        <f>IF(($J26      =0),0,((($L26      -$J26      )/$J26      )*100))</f>
        <v>-55.549841665087826</v>
      </c>
      <c r="S26" s="25">
        <f>IF(($K26      =0),0,((($M26      -$K26      )/$K26      )*100))</f>
        <v>-59.513825801802575</v>
      </c>
      <c r="T26" s="24">
        <f>IF(($E26      =0),0,(($P26      /$E26      )*100))</f>
        <v>52.168561354121032</v>
      </c>
      <c r="U26" s="26">
        <f>IF(($E26      =0),0,(($Q26      /$E26      )*100))</f>
        <v>23.722870254005414</v>
      </c>
      <c r="V26" s="43"/>
      <c r="W26" s="44"/>
    </row>
    <row r="27" spans="1:23" ht="13" x14ac:dyDescent="0.3">
      <c r="A27" s="23" t="s">
        <v>53</v>
      </c>
      <c r="B27" s="42">
        <v>97300000</v>
      </c>
      <c r="C27" s="42"/>
      <c r="D27" s="42"/>
      <c r="E27" s="42">
        <f>$B27      +$C27      +$D27</f>
        <v>97300000</v>
      </c>
      <c r="F27" s="43"/>
      <c r="G27" s="44"/>
      <c r="H27" s="43"/>
      <c r="I27" s="44"/>
      <c r="J27" s="43"/>
      <c r="K27" s="44"/>
      <c r="L27" s="43"/>
      <c r="M27" s="44">
        <v>34620832</v>
      </c>
      <c r="N27" s="43"/>
      <c r="O27" s="44"/>
      <c r="P27" s="43">
        <f>$H27      +$J27      +$L27      +$N27</f>
        <v>0</v>
      </c>
      <c r="Q27" s="44">
        <f>$I27      +$K27      +$M27      +$O27</f>
        <v>34620832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35.581533401849946</v>
      </c>
      <c r="V27" s="43"/>
      <c r="W27" s="44"/>
    </row>
    <row r="28" spans="1:23" ht="13" x14ac:dyDescent="0.3">
      <c r="A28" s="19" t="s">
        <v>54</v>
      </c>
      <c r="B28" s="39">
        <f>SUM(B29:B42)</f>
        <v>316509000</v>
      </c>
      <c r="C28" s="39">
        <f>SUM(C29:C42)</f>
        <v>0</v>
      </c>
      <c r="D28" s="39">
        <f>SUM(D29:D42)</f>
        <v>0</v>
      </c>
      <c r="E28" s="39">
        <f>SUM(E29:E42)</f>
        <v>316509000</v>
      </c>
      <c r="F28" s="40">
        <f>SUM(F29:F42)</f>
        <v>310309000</v>
      </c>
      <c r="G28" s="41">
        <f>SUM(G29:G42)</f>
        <v>302309000</v>
      </c>
      <c r="H28" s="40">
        <f>SUM(H29:H42)</f>
        <v>43932000</v>
      </c>
      <c r="I28" s="41">
        <f>SUM(I29:I42)</f>
        <v>49830654</v>
      </c>
      <c r="J28" s="40">
        <f>SUM(J29:J42)</f>
        <v>70736000</v>
      </c>
      <c r="K28" s="41">
        <f>SUM(K29:K42)</f>
        <v>99833478</v>
      </c>
      <c r="L28" s="40">
        <f>SUM(L29:L42)</f>
        <v>50310000</v>
      </c>
      <c r="M28" s="41">
        <f>SUM(M29:M42)</f>
        <v>76080044</v>
      </c>
      <c r="N28" s="40">
        <f>SUM(N29:N42)</f>
        <v>0</v>
      </c>
      <c r="O28" s="41">
        <f>SUM(O29:O42)</f>
        <v>0</v>
      </c>
      <c r="P28" s="40">
        <f>SUM(P29:P42)</f>
        <v>164978000</v>
      </c>
      <c r="Q28" s="41">
        <f>SUM(Q29:Q42)</f>
        <v>225744176</v>
      </c>
      <c r="R28" s="20">
        <f>IF(($J28      =0),0,((($L28      -$J28      )/$J28      )*100))</f>
        <v>-28.876385433159918</v>
      </c>
      <c r="S28" s="21">
        <f>IF(($K28      =0),0,((($M28      -$K28      )/$K28      )*100))</f>
        <v>-23.793054670498407</v>
      </c>
      <c r="T28" s="20">
        <f>IF(($E28      =0),0,(($P28      /$E28      )*100))</f>
        <v>52.124268188266363</v>
      </c>
      <c r="U28" s="22">
        <f>IF(($E28      =0),0,(($Q28      /$E28      )*100))</f>
        <v>71.323145945296972</v>
      </c>
      <c r="V28" s="40">
        <f>SUM(V29:V42)</f>
        <v>90736000</v>
      </c>
      <c r="W28" s="41">
        <f>SUM(W29:W42)</f>
        <v>34581000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89785000</v>
      </c>
      <c r="C31" s="42"/>
      <c r="D31" s="42"/>
      <c r="E31" s="42">
        <f>$B31      +$C31      +$D31</f>
        <v>89785000</v>
      </c>
      <c r="F31" s="43">
        <v>89785000</v>
      </c>
      <c r="G31" s="44">
        <v>89785000</v>
      </c>
      <c r="H31" s="43">
        <v>19408000</v>
      </c>
      <c r="I31" s="44">
        <v>14648000</v>
      </c>
      <c r="J31" s="43">
        <v>23316000</v>
      </c>
      <c r="K31" s="44">
        <v>23748597</v>
      </c>
      <c r="L31" s="43">
        <v>14029000</v>
      </c>
      <c r="M31" s="44">
        <v>17560795</v>
      </c>
      <c r="N31" s="43"/>
      <c r="O31" s="44"/>
      <c r="P31" s="43">
        <f>$H31      +$J31      +$L31      +$N31</f>
        <v>56753000</v>
      </c>
      <c r="Q31" s="44">
        <f>$I31      +$K31      +$M31      +$O31</f>
        <v>55957392</v>
      </c>
      <c r="R31" s="24">
        <f>IF(($J31      =0),0,((($L31      -$J31      )/$J31      )*100))</f>
        <v>-39.831017327157312</v>
      </c>
      <c r="S31" s="25">
        <f>IF(($K31      =0),0,((($M31      -$K31      )/$K31      )*100))</f>
        <v>-26.05544234886802</v>
      </c>
      <c r="T31" s="24">
        <f>IF(($E31      =0),0,(($P31      /$E31      )*100))</f>
        <v>63.209890293478864</v>
      </c>
      <c r="U31" s="26">
        <f>IF(($E31      =0),0,(($Q31      /$E31      )*100))</f>
        <v>62.323764548643979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83724000</v>
      </c>
      <c r="C33" s="42"/>
      <c r="D33" s="42"/>
      <c r="E33" s="42">
        <f>$B33      +$C33      +$D33</f>
        <v>83724000</v>
      </c>
      <c r="F33" s="43">
        <v>83724000</v>
      </c>
      <c r="G33" s="44">
        <v>83724000</v>
      </c>
      <c r="H33" s="43">
        <v>19074000</v>
      </c>
      <c r="I33" s="44">
        <v>31418058</v>
      </c>
      <c r="J33" s="43">
        <v>26848000</v>
      </c>
      <c r="K33" s="44">
        <v>27811609</v>
      </c>
      <c r="L33" s="43">
        <v>16472000</v>
      </c>
      <c r="M33" s="44">
        <v>14414641</v>
      </c>
      <c r="N33" s="43"/>
      <c r="O33" s="44"/>
      <c r="P33" s="43">
        <f>$H33      +$J33      +$L33      +$N33</f>
        <v>62394000</v>
      </c>
      <c r="Q33" s="44">
        <f>$I33      +$K33      +$M33      +$O33</f>
        <v>73644308</v>
      </c>
      <c r="R33" s="24">
        <f>IF(($J33      =0),0,((($L33      -$J33      )/$J33      )*100))</f>
        <v>-38.647199046483912</v>
      </c>
      <c r="S33" s="25">
        <f>IF(($K33      =0),0,((($M33      -$K33      )/$K33      )*100))</f>
        <v>-48.170416893175791</v>
      </c>
      <c r="T33" s="24">
        <f>IF(($E33      =0),0,(($P33      /$E33      )*100))</f>
        <v>74.523434140748165</v>
      </c>
      <c r="U33" s="26">
        <f>IF(($E33      =0),0,(($Q33      /$E33      )*100))</f>
        <v>87.960809325880277</v>
      </c>
      <c r="V33" s="43"/>
      <c r="W33" s="44"/>
    </row>
    <row r="34" spans="1:23" ht="13" x14ac:dyDescent="0.3">
      <c r="A34" s="23" t="s">
        <v>60</v>
      </c>
      <c r="B34" s="42">
        <v>27000000</v>
      </c>
      <c r="C34" s="42"/>
      <c r="D34" s="42"/>
      <c r="E34" s="42">
        <f>$B34      +$C34      +$D34</f>
        <v>27000000</v>
      </c>
      <c r="F34" s="43">
        <v>27000000</v>
      </c>
      <c r="G34" s="44">
        <v>27000000</v>
      </c>
      <c r="H34" s="43">
        <v>5450000</v>
      </c>
      <c r="I34" s="44">
        <v>2326715</v>
      </c>
      <c r="J34" s="43">
        <v>5502000</v>
      </c>
      <c r="K34" s="44">
        <v>4780843</v>
      </c>
      <c r="L34" s="43">
        <v>4423000</v>
      </c>
      <c r="M34" s="44">
        <v>3586668</v>
      </c>
      <c r="N34" s="43"/>
      <c r="O34" s="44"/>
      <c r="P34" s="43">
        <f>$H34      +$J34      +$L34      +$N34</f>
        <v>15375000</v>
      </c>
      <c r="Q34" s="44">
        <f>$I34      +$K34      +$M34      +$O34</f>
        <v>10694226</v>
      </c>
      <c r="R34" s="24">
        <f>IF(($J34      =0),0,((($L34      -$J34      )/$J34      )*100))</f>
        <v>-19.611050527081062</v>
      </c>
      <c r="S34" s="25">
        <f>IF(($K34      =0),0,((($M34      -$K34      )/$K34      )*100))</f>
        <v>-24.978335410721499</v>
      </c>
      <c r="T34" s="24">
        <f>IF(($E34      =0),0,(($P34      /$E34      )*100))</f>
        <v>56.944444444444443</v>
      </c>
      <c r="U34" s="26">
        <f>IF(($E34      =0),0,(($Q34      /$E34      )*100))</f>
        <v>39.608244444444445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28000000</v>
      </c>
      <c r="C36" s="42"/>
      <c r="D36" s="42"/>
      <c r="E36" s="42">
        <f>$B36      +$C36      +$D36</f>
        <v>28000000</v>
      </c>
      <c r="F36" s="43">
        <v>21800000</v>
      </c>
      <c r="G36" s="44">
        <v>21800000</v>
      </c>
      <c r="H36" s="43"/>
      <c r="I36" s="44">
        <v>1794529</v>
      </c>
      <c r="J36" s="43">
        <v>7522000</v>
      </c>
      <c r="K36" s="44">
        <v>5502654</v>
      </c>
      <c r="L36" s="43">
        <v>7363000</v>
      </c>
      <c r="M36" s="44">
        <v>5969321</v>
      </c>
      <c r="N36" s="43"/>
      <c r="O36" s="44"/>
      <c r="P36" s="43">
        <f>$H36      +$J36      +$L36      +$N36</f>
        <v>14885000</v>
      </c>
      <c r="Q36" s="44">
        <f>$I36      +$K36      +$M36      +$O36</f>
        <v>13266504</v>
      </c>
      <c r="R36" s="24">
        <f>IF(($J36      =0),0,((($L36      -$J36      )/$J36      )*100))</f>
        <v>-2.1137995214038821</v>
      </c>
      <c r="S36" s="25">
        <f>IF(($K36      =0),0,((($M36      -$K36      )/$K36      )*100))</f>
        <v>8.4807621922076155</v>
      </c>
      <c r="T36" s="24">
        <f>IF(($E36      =0),0,(($P36      /$E36      )*100))</f>
        <v>53.160714285714285</v>
      </c>
      <c r="U36" s="26">
        <f>IF(($E36      =0),0,(($Q36      /$E36      )*100))</f>
        <v>47.380371428571429</v>
      </c>
      <c r="V36" s="43">
        <v>438000</v>
      </c>
      <c r="W36" s="44"/>
    </row>
    <row r="37" spans="1:23" ht="13" x14ac:dyDescent="0.3">
      <c r="A37" s="23" t="s">
        <v>63</v>
      </c>
      <c r="B37" s="42">
        <v>88000000</v>
      </c>
      <c r="C37" s="42"/>
      <c r="D37" s="42"/>
      <c r="E37" s="42">
        <f>$B37      +$C37      +$D37</f>
        <v>88000000</v>
      </c>
      <c r="F37" s="43">
        <v>88000000</v>
      </c>
      <c r="G37" s="44">
        <v>80000000</v>
      </c>
      <c r="H37" s="43"/>
      <c r="I37" s="44">
        <v>-356648</v>
      </c>
      <c r="J37" s="43">
        <v>7548000</v>
      </c>
      <c r="K37" s="44">
        <v>37989775</v>
      </c>
      <c r="L37" s="43">
        <v>8023000</v>
      </c>
      <c r="M37" s="44">
        <v>34548619</v>
      </c>
      <c r="N37" s="43"/>
      <c r="O37" s="44"/>
      <c r="P37" s="43">
        <f>$H37      +$J37      +$L37      +$N37</f>
        <v>15571000</v>
      </c>
      <c r="Q37" s="44">
        <f>$I37      +$K37      +$M37      +$O37</f>
        <v>72181746</v>
      </c>
      <c r="R37" s="24">
        <f>IF(($J37      =0),0,((($L37      -$J37      )/$J37      )*100))</f>
        <v>6.2930577636459981</v>
      </c>
      <c r="S37" s="25">
        <f>IF(($K37      =0),0,((($M37      -$K37      )/$K37      )*100))</f>
        <v>-9.0581110311919453</v>
      </c>
      <c r="T37" s="24">
        <f>IF(($E37      =0),0,(($P37      /$E37      )*100))</f>
        <v>17.694318181818179</v>
      </c>
      <c r="U37" s="26">
        <f>IF(($E37      =0),0,(($Q37      /$E37      )*100))</f>
        <v>82.024711363636357</v>
      </c>
      <c r="V37" s="43">
        <v>90298000</v>
      </c>
      <c r="W37" s="44">
        <v>34581000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1140147000</v>
      </c>
      <c r="C43" s="45">
        <f>+C44+C56</f>
        <v>0</v>
      </c>
      <c r="D43" s="45">
        <f>+D44+D56</f>
        <v>0</v>
      </c>
      <c r="E43" s="45">
        <f>+E44+E56</f>
        <v>1140147000</v>
      </c>
      <c r="F43" s="46">
        <f>+F44+F56</f>
        <v>1093375000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1140147000</v>
      </c>
      <c r="C44" s="39">
        <f>SUM(C45:C55)</f>
        <v>0</v>
      </c>
      <c r="D44" s="39">
        <f>SUM(D45:D55)</f>
        <v>0</v>
      </c>
      <c r="E44" s="39">
        <f>SUM(E45:E55)</f>
        <v>1140147000</v>
      </c>
      <c r="F44" s="40">
        <f>SUM(F45:F55)</f>
        <v>1093375000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300916000</v>
      </c>
      <c r="C45" s="42"/>
      <c r="D45" s="42"/>
      <c r="E45" s="42">
        <f>$B45      +$C45      +$D45</f>
        <v>300916000</v>
      </c>
      <c r="F45" s="43">
        <v>300916000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515162000</v>
      </c>
      <c r="C46" s="42"/>
      <c r="D46" s="42"/>
      <c r="E46" s="42">
        <f>$B46      +$C46      +$D46</f>
        <v>515162000</v>
      </c>
      <c r="F46" s="43">
        <v>468390000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9600000</v>
      </c>
      <c r="C47" s="42"/>
      <c r="D47" s="42"/>
      <c r="E47" s="42">
        <f>$B47      +$C47      +$D47</f>
        <v>9600000</v>
      </c>
      <c r="F47" s="43">
        <v>9600000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45000000</v>
      </c>
      <c r="C53" s="42"/>
      <c r="D53" s="42"/>
      <c r="E53" s="42">
        <f>$B53      +$C53      +$D53</f>
        <v>45000000</v>
      </c>
      <c r="F53" s="43">
        <v>45000000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>
        <v>128469000</v>
      </c>
      <c r="C54" s="42"/>
      <c r="D54" s="42"/>
      <c r="E54" s="42">
        <f>$B54      +$C54      +$D54</f>
        <v>128469000</v>
      </c>
      <c r="F54" s="43">
        <v>128469000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>
        <v>141000000</v>
      </c>
      <c r="C55" s="42"/>
      <c r="D55" s="42"/>
      <c r="E55" s="42">
        <f>$B55      +$C55      +$D55</f>
        <v>141000000</v>
      </c>
      <c r="F55" s="43">
        <v>141000000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0</v>
      </c>
      <c r="C56" s="39">
        <f>SUM(C57:C60)</f>
        <v>0</v>
      </c>
      <c r="D56" s="39">
        <f>SUM(D57:D60)</f>
        <v>0</v>
      </c>
      <c r="E56" s="39">
        <f>SUM(E57:E60)</f>
        <v>0</v>
      </c>
      <c r="F56" s="40">
        <f>SUM(F57:F60)</f>
        <v>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>$B59      +$C59      +$D59</f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8279236000</v>
      </c>
      <c r="C61" s="39">
        <f>+C8+C43</f>
        <v>496187000</v>
      </c>
      <c r="D61" s="39">
        <f>+D8+D43</f>
        <v>0</v>
      </c>
      <c r="E61" s="39">
        <f>+E8+E43</f>
        <v>8775423000</v>
      </c>
      <c r="F61" s="40">
        <f>+F8+F43</f>
        <v>8620847000</v>
      </c>
      <c r="G61" s="41">
        <f>+G8+G43</f>
        <v>7167659000</v>
      </c>
      <c r="H61" s="40">
        <f>+H8+H43</f>
        <v>1419296000</v>
      </c>
      <c r="I61" s="41">
        <f>+I8+I43</f>
        <v>1046917748</v>
      </c>
      <c r="J61" s="40">
        <f>+J8+J43</f>
        <v>1843472000</v>
      </c>
      <c r="K61" s="41">
        <f>+K8+K43</f>
        <v>1558005609</v>
      </c>
      <c r="L61" s="40">
        <f>+L8+L43</f>
        <v>1124317000</v>
      </c>
      <c r="M61" s="41">
        <f>+M8+M43</f>
        <v>917921106</v>
      </c>
      <c r="N61" s="40">
        <f>+N8+N43</f>
        <v>0</v>
      </c>
      <c r="O61" s="41">
        <f>+O8+O43</f>
        <v>0</v>
      </c>
      <c r="P61" s="40">
        <f>+P8+P43</f>
        <v>4387085000</v>
      </c>
      <c r="Q61" s="41">
        <f>+Q8+Q43</f>
        <v>3522844463</v>
      </c>
      <c r="R61" s="20">
        <f>IF(($J61      =0),0,((($L61      -$J61      )/$J61      )*100))</f>
        <v>-39.010898999279618</v>
      </c>
      <c r="S61" s="21">
        <f>IF(($K61      =0),0,((($M61      -$K61      )/$K61      )*100))</f>
        <v>-41.083581426310509</v>
      </c>
      <c r="T61" s="20">
        <f>IF(($E61      =0),0,(($P61      /$E61      )*100))</f>
        <v>49.992860743009196</v>
      </c>
      <c r="U61" s="22">
        <f>IF(($E61      =0),0,(($Q61      /$E61      )*100))</f>
        <v>40.14444047882364</v>
      </c>
      <c r="V61" s="40">
        <f>+V8+V43</f>
        <v>451511000</v>
      </c>
      <c r="W61" s="41">
        <f>+W8+W43</f>
        <v>129474000</v>
      </c>
    </row>
    <row r="62" spans="1:23" ht="13" x14ac:dyDescent="0.3">
      <c r="A62" s="19" t="s">
        <v>86</v>
      </c>
      <c r="B62" s="39">
        <f>SUM(B63:B64)</f>
        <v>1223061000</v>
      </c>
      <c r="C62" s="39">
        <f>SUM(C63:C64)</f>
        <v>0</v>
      </c>
      <c r="D62" s="39">
        <f>SUM(D63:D64)</f>
        <v>0</v>
      </c>
      <c r="E62" s="39">
        <f>SUM(E63:E64)</f>
        <v>1223061000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11884584</v>
      </c>
      <c r="J62" s="40">
        <f>SUM(J63:J64)</f>
        <v>0</v>
      </c>
      <c r="K62" s="41">
        <f>SUM(K63:K64)</f>
        <v>230890559</v>
      </c>
      <c r="L62" s="40">
        <f>SUM(L63:L64)</f>
        <v>0</v>
      </c>
      <c r="M62" s="41">
        <f>SUM(M63:M64)</f>
        <v>92778066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335553209</v>
      </c>
      <c r="R62" s="20">
        <f>IF(($J62      =0),0,((($L62      -$J62      )/$J62      )*100))</f>
        <v>0</v>
      </c>
      <c r="S62" s="21">
        <f>IF(($K62      =0),0,((($M62      -$K62      )/$K62      )*100))</f>
        <v>-59.817297683444906</v>
      </c>
      <c r="T62" s="20">
        <f>IF(($E62      =0),0,(($P62      /$E62      )*100))</f>
        <v>0</v>
      </c>
      <c r="U62" s="22">
        <f>IF(($E62      =0),0,(($Q62      /$E62      )*100))</f>
        <v>27.435525210925704</v>
      </c>
      <c r="V62" s="40">
        <f>SUM(V63:V64)</f>
        <v>26186000</v>
      </c>
      <c r="W62" s="41">
        <f>SUM(W63:W64)</f>
        <v>5354000</v>
      </c>
    </row>
    <row r="63" spans="1:23" s="27" customFormat="1" ht="12.75" customHeight="1" thickBot="1" x14ac:dyDescent="0.35">
      <c r="A63" s="23" t="s">
        <v>87</v>
      </c>
      <c r="B63" s="42">
        <v>1223061000</v>
      </c>
      <c r="C63" s="42"/>
      <c r="D63" s="42"/>
      <c r="E63" s="42">
        <f>$B63      +$C63      +$D63</f>
        <v>1223061000</v>
      </c>
      <c r="F63" s="43"/>
      <c r="G63" s="44"/>
      <c r="H63" s="43"/>
      <c r="I63" s="44">
        <v>11884584</v>
      </c>
      <c r="J63" s="43"/>
      <c r="K63" s="44">
        <v>230890559</v>
      </c>
      <c r="L63" s="43"/>
      <c r="M63" s="44">
        <v>92778066</v>
      </c>
      <c r="N63" s="43"/>
      <c r="O63" s="44"/>
      <c r="P63" s="43">
        <f>$H63      +$J63      +$L63      +$N63</f>
        <v>0</v>
      </c>
      <c r="Q63" s="44">
        <f>$I63      +$K63      +$M63      +$O63</f>
        <v>335553209</v>
      </c>
      <c r="R63" s="24">
        <f>IF(($J63      =0),0,((($L63      -$J63      )/$J63      )*100))</f>
        <v>0</v>
      </c>
      <c r="S63" s="25">
        <f>IF(($K63      =0),0,((($M63      -$K63      )/$K63      )*100))</f>
        <v>-59.817297683444906</v>
      </c>
      <c r="T63" s="24">
        <f>IF(($E63      =0),0,(($P63      /$E63      )*100))</f>
        <v>0</v>
      </c>
      <c r="U63" s="26">
        <f>IF(($E63      =0),0,(($Q63      /$E63      )*100))</f>
        <v>27.435525210925704</v>
      </c>
      <c r="V63" s="43">
        <v>26186000</v>
      </c>
      <c r="W63" s="44">
        <v>5354000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9502297000</v>
      </c>
      <c r="C65" s="48">
        <f>+C61+C62</f>
        <v>496187000</v>
      </c>
      <c r="D65" s="48">
        <f>+D61+D62</f>
        <v>0</v>
      </c>
      <c r="E65" s="48">
        <f>+E61+E62</f>
        <v>9998484000</v>
      </c>
      <c r="F65" s="49">
        <f>+F61+F62</f>
        <v>8620847000</v>
      </c>
      <c r="G65" s="50">
        <f>+G61+G62</f>
        <v>7167659000</v>
      </c>
      <c r="H65" s="49">
        <f>+H61+H62</f>
        <v>1419296000</v>
      </c>
      <c r="I65" s="50">
        <f>+I61+I62</f>
        <v>1058802332</v>
      </c>
      <c r="J65" s="49">
        <f>+J61+J62</f>
        <v>1843472000</v>
      </c>
      <c r="K65" s="50">
        <f>+K61+K62</f>
        <v>1788896168</v>
      </c>
      <c r="L65" s="49">
        <f>+L61+L62</f>
        <v>1124317000</v>
      </c>
      <c r="M65" s="51">
        <f>+M61+M62</f>
        <v>1010699172</v>
      </c>
      <c r="N65" s="49">
        <f>+N61+N62</f>
        <v>0</v>
      </c>
      <c r="O65" s="50">
        <f>+O61+O62</f>
        <v>0</v>
      </c>
      <c r="P65" s="49">
        <f>+P61+P62</f>
        <v>4387085000</v>
      </c>
      <c r="Q65" s="50">
        <f>+Q61+Q62</f>
        <v>3858397672</v>
      </c>
      <c r="R65" s="34">
        <f>IF(($J65      =0),0,((($L65      -$J65      )/$J65      )*100))</f>
        <v>-39.010898999279618</v>
      </c>
      <c r="S65" s="35">
        <f>IF(($K65      =0),0,((($M65      -$K65      )/$K65      )*100))</f>
        <v>-43.501518417920835</v>
      </c>
      <c r="T65" s="34">
        <f>IF(($E65      =0),0,(($P65      /$E65      )*100))</f>
        <v>43.877501829277321</v>
      </c>
      <c r="U65" s="35">
        <f>IF(($E65      =0),0,(($Q65      /$E65      )*100))</f>
        <v>38.589826937763767</v>
      </c>
      <c r="V65" s="49">
        <f>+V61+V62</f>
        <v>477697000</v>
      </c>
      <c r="W65" s="50">
        <f>+W61+W62</f>
        <v>134828000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4379-1043-4A37-9CAC-600C748E0315}">
  <sheetPr>
    <pageSetUpPr fitToPage="1"/>
  </sheetPr>
  <dimension ref="A1:W80"/>
  <sheetViews>
    <sheetView showGridLines="0" workbookViewId="0">
      <selection activeCell="C7" sqref="C7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2220672000</v>
      </c>
      <c r="C8" s="36">
        <f>+C9+C28</f>
        <v>0</v>
      </c>
      <c r="D8" s="36">
        <f>+D9+D28</f>
        <v>0</v>
      </c>
      <c r="E8" s="36">
        <f>+E9+E28</f>
        <v>2220672000</v>
      </c>
      <c r="F8" s="37">
        <f>+F9+F28</f>
        <v>2195195000</v>
      </c>
      <c r="G8" s="38">
        <f>+G9+G28</f>
        <v>2047475000</v>
      </c>
      <c r="H8" s="37">
        <f>+H9+H28</f>
        <v>322270000</v>
      </c>
      <c r="I8" s="38">
        <f>+I9+I28</f>
        <v>190417997</v>
      </c>
      <c r="J8" s="37">
        <f>+J9+J28</f>
        <v>515879000</v>
      </c>
      <c r="K8" s="38">
        <f>+K9+K28</f>
        <v>389530524</v>
      </c>
      <c r="L8" s="37">
        <f>+L9+L28</f>
        <v>295347000</v>
      </c>
      <c r="M8" s="38">
        <f>+M9+M28</f>
        <v>517767375</v>
      </c>
      <c r="N8" s="37">
        <f>+N9+N28</f>
        <v>0</v>
      </c>
      <c r="O8" s="38">
        <f>+O9+O28</f>
        <v>0</v>
      </c>
      <c r="P8" s="37">
        <f>+P9+P28</f>
        <v>1133496000</v>
      </c>
      <c r="Q8" s="38">
        <f>+Q9+Q28</f>
        <v>1097715896</v>
      </c>
      <c r="R8" s="16">
        <f>IF(($J8       =0),0,((($L8       -$J8       )/$J8       )*100))</f>
        <v>-42.748784114104275</v>
      </c>
      <c r="S8" s="17">
        <f>IF(($K8       =0),0,((($M8       -$K8       )/$K8       )*100))</f>
        <v>32.920873487182739</v>
      </c>
      <c r="T8" s="16">
        <f>IF(($E8       =0),0,(($P8       /$E8       )*100))</f>
        <v>51.042927546256266</v>
      </c>
      <c r="U8" s="18">
        <f>IF(($E8       =0),0,(($Q8       /$E8       )*100))</f>
        <v>49.431698873133897</v>
      </c>
      <c r="V8" s="37">
        <f>+V9+V28</f>
        <v>89814000</v>
      </c>
      <c r="W8" s="38">
        <f>+W9+W28</f>
        <v>903000</v>
      </c>
    </row>
    <row r="9" spans="1:23" ht="13" x14ac:dyDescent="0.3">
      <c r="A9" s="19" t="s">
        <v>35</v>
      </c>
      <c r="B9" s="39">
        <f>SUM(B10:B27)</f>
        <v>2112067000</v>
      </c>
      <c r="C9" s="39">
        <f>SUM(C10:C27)</f>
        <v>0</v>
      </c>
      <c r="D9" s="39">
        <f>SUM(D10:D27)</f>
        <v>0</v>
      </c>
      <c r="E9" s="39">
        <f>SUM(E10:E27)</f>
        <v>2112067000</v>
      </c>
      <c r="F9" s="40">
        <f>SUM(F10:F27)</f>
        <v>2089476000</v>
      </c>
      <c r="G9" s="41">
        <f>SUM(G10:G27)</f>
        <v>1941756000</v>
      </c>
      <c r="H9" s="40">
        <f>SUM(H10:H27)</f>
        <v>296553000</v>
      </c>
      <c r="I9" s="41">
        <f>SUM(I10:I27)</f>
        <v>173718834</v>
      </c>
      <c r="J9" s="40">
        <f>SUM(J10:J27)</f>
        <v>492204000</v>
      </c>
      <c r="K9" s="41">
        <f>SUM(K10:K27)</f>
        <v>372094667</v>
      </c>
      <c r="L9" s="40">
        <f>SUM(L10:L27)</f>
        <v>277365000</v>
      </c>
      <c r="M9" s="41">
        <f>SUM(M10:M27)</f>
        <v>499552873</v>
      </c>
      <c r="N9" s="40">
        <f>SUM(N10:N27)</f>
        <v>0</v>
      </c>
      <c r="O9" s="41">
        <f>SUM(O10:O27)</f>
        <v>0</v>
      </c>
      <c r="P9" s="40">
        <f>SUM(P10:P27)</f>
        <v>1066122000</v>
      </c>
      <c r="Q9" s="41">
        <f>SUM(Q10:Q27)</f>
        <v>1045366374</v>
      </c>
      <c r="R9" s="20">
        <f>IF(($J9       =0),0,((($L9       -$J9       )/$J9       )*100))</f>
        <v>-43.648365311943827</v>
      </c>
      <c r="S9" s="21">
        <f>IF(($K9       =0),0,((($M9       -$K9       )/$K9       )*100))</f>
        <v>34.254241542247101</v>
      </c>
      <c r="T9" s="20">
        <f>IF(($E9       =0),0,(($P9       /$E9       )*100))</f>
        <v>50.477660036353015</v>
      </c>
      <c r="U9" s="22">
        <f>IF(($E9       =0),0,(($Q9       /$E9       )*100))</f>
        <v>49.494943768355832</v>
      </c>
      <c r="V9" s="40">
        <f>SUM(V10:V27)</f>
        <v>74789000</v>
      </c>
      <c r="W9" s="41">
        <f>SUM(W10:W27)</f>
        <v>525000</v>
      </c>
    </row>
    <row r="10" spans="1:23" ht="13" x14ac:dyDescent="0.3">
      <c r="A10" s="23" t="s">
        <v>36</v>
      </c>
      <c r="B10" s="42">
        <v>784526000</v>
      </c>
      <c r="C10" s="42"/>
      <c r="D10" s="42"/>
      <c r="E10" s="42">
        <f>$B10      +$C10      +$D10</f>
        <v>784526000</v>
      </c>
      <c r="F10" s="43">
        <v>817069000</v>
      </c>
      <c r="G10" s="44">
        <v>766007000</v>
      </c>
      <c r="H10" s="43">
        <v>91403000</v>
      </c>
      <c r="I10" s="44">
        <v>34527257</v>
      </c>
      <c r="J10" s="43">
        <v>241668000</v>
      </c>
      <c r="K10" s="44">
        <v>133651259</v>
      </c>
      <c r="L10" s="43">
        <v>75491000</v>
      </c>
      <c r="M10" s="44">
        <v>232465000</v>
      </c>
      <c r="N10" s="43"/>
      <c r="O10" s="44"/>
      <c r="P10" s="43">
        <f>$H10      +$J10      +$L10      +$N10</f>
        <v>408562000</v>
      </c>
      <c r="Q10" s="44">
        <f>$I10      +$K10      +$M10      +$O10</f>
        <v>400643516</v>
      </c>
      <c r="R10" s="24">
        <f>IF(($J10      =0),0,((($L10      -$J10      )/$J10      )*100))</f>
        <v>-68.76251717231905</v>
      </c>
      <c r="S10" s="25">
        <f>IF(($K10      =0),0,((($M10      -$K10      )/$K10      )*100))</f>
        <v>73.934014344002549</v>
      </c>
      <c r="T10" s="24">
        <f>IF(($E10      =0),0,(($P10      /$E10      )*100))</f>
        <v>52.077560208329622</v>
      </c>
      <c r="U10" s="26">
        <f>IF(($E10      =0),0,(($Q10      /$E10      )*100))</f>
        <v>51.068226674450557</v>
      </c>
      <c r="V10" s="43">
        <v>39273000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235430000</v>
      </c>
      <c r="C12" s="42"/>
      <c r="D12" s="42"/>
      <c r="E12" s="42">
        <f>$B12      +$C12      +$D12</f>
        <v>235430000</v>
      </c>
      <c r="F12" s="43">
        <v>235430000</v>
      </c>
      <c r="G12" s="44">
        <v>214430000</v>
      </c>
      <c r="H12" s="43">
        <v>9399000</v>
      </c>
      <c r="I12" s="44">
        <v>10866785</v>
      </c>
      <c r="J12" s="43">
        <v>14221000</v>
      </c>
      <c r="K12" s="44">
        <v>16490727</v>
      </c>
      <c r="L12" s="43">
        <v>8175000</v>
      </c>
      <c r="M12" s="44">
        <v>9953020</v>
      </c>
      <c r="N12" s="43"/>
      <c r="O12" s="44"/>
      <c r="P12" s="43">
        <f>$H12      +$J12      +$L12      +$N12</f>
        <v>31795000</v>
      </c>
      <c r="Q12" s="44">
        <f>$I12      +$K12      +$M12      +$O12</f>
        <v>37310532</v>
      </c>
      <c r="R12" s="24">
        <f>IF(($J12      =0),0,((($L12      -$J12      )/$J12      )*100))</f>
        <v>-42.514591097672458</v>
      </c>
      <c r="S12" s="25">
        <f>IF(($K12      =0),0,((($M12      -$K12      )/$K12      )*100))</f>
        <v>-39.644747014488807</v>
      </c>
      <c r="T12" s="24">
        <f>IF(($E12      =0),0,(($P12      /$E12      )*100))</f>
        <v>13.505075818714692</v>
      </c>
      <c r="U12" s="26">
        <f>IF(($E12      =0),0,(($Q12      /$E12      )*100))</f>
        <v>15.847823981650597</v>
      </c>
      <c r="V12" s="43"/>
      <c r="W12" s="44"/>
    </row>
    <row r="13" spans="1:23" ht="13" x14ac:dyDescent="0.3">
      <c r="A13" s="23" t="s">
        <v>39</v>
      </c>
      <c r="B13" s="42">
        <v>94514000</v>
      </c>
      <c r="C13" s="42"/>
      <c r="D13" s="42"/>
      <c r="E13" s="42">
        <f>$B13      +$C13      +$D13</f>
        <v>94514000</v>
      </c>
      <c r="F13" s="43">
        <v>87776000</v>
      </c>
      <c r="G13" s="44">
        <v>87776000</v>
      </c>
      <c r="H13" s="43">
        <v>27140000</v>
      </c>
      <c r="I13" s="44">
        <v>-14894031</v>
      </c>
      <c r="J13" s="43">
        <v>14154000</v>
      </c>
      <c r="K13" s="44">
        <v>36500651</v>
      </c>
      <c r="L13" s="43">
        <v>8649000</v>
      </c>
      <c r="M13" s="44">
        <v>23788836</v>
      </c>
      <c r="N13" s="43"/>
      <c r="O13" s="44"/>
      <c r="P13" s="43">
        <f>$H13      +$J13      +$L13      +$N13</f>
        <v>49943000</v>
      </c>
      <c r="Q13" s="44">
        <f>$I13      +$K13      +$M13      +$O13</f>
        <v>45395456</v>
      </c>
      <c r="R13" s="24">
        <f>IF(($J13      =0),0,((($L13      -$J13      )/$J13      )*100))</f>
        <v>-38.893598982619757</v>
      </c>
      <c r="S13" s="25">
        <f>IF(($K13      =0),0,((($M13      -$K13      )/$K13      )*100))</f>
        <v>-34.82626926297835</v>
      </c>
      <c r="T13" s="24">
        <f>IF(($E13      =0),0,(($P13      /$E13      )*100))</f>
        <v>52.841907019065957</v>
      </c>
      <c r="U13" s="26">
        <f>IF(($E13      =0),0,(($Q13      /$E13      )*100))</f>
        <v>48.030403961317901</v>
      </c>
      <c r="V13" s="43"/>
      <c r="W13" s="44"/>
    </row>
    <row r="14" spans="1:23" ht="13" x14ac:dyDescent="0.3">
      <c r="A14" s="23" t="s">
        <v>40</v>
      </c>
      <c r="B14" s="42">
        <v>300000</v>
      </c>
      <c r="C14" s="42"/>
      <c r="D14" s="42"/>
      <c r="E14" s="42">
        <f>$B14      +$C14      +$D14</f>
        <v>300000</v>
      </c>
      <c r="F14" s="43">
        <v>300000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>$H14      +$J14      +$L14      +$N14</f>
        <v>0</v>
      </c>
      <c r="Q14" s="44">
        <f>$I14      +$K14      +$M14      +$O14</f>
        <v>0</v>
      </c>
      <c r="R14" s="24">
        <f>IF(($J14      =0),0,((($L14      -$J14      )/$J14      )*100))</f>
        <v>0</v>
      </c>
      <c r="S14" s="25">
        <f>IF(($K14      =0),0,((($M14      -$K14      )/$K14      )*100))</f>
        <v>0</v>
      </c>
      <c r="T14" s="24">
        <f>IF(($E14      =0),0,(($P14      /$E14      )*100))</f>
        <v>0</v>
      </c>
      <c r="U14" s="26">
        <f>IF(($E14      =0),0,(($Q14      /$E14      )*100))</f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10579000</v>
      </c>
      <c r="C16" s="42"/>
      <c r="D16" s="42"/>
      <c r="E16" s="42">
        <f>$B16      +$C16      +$D16</f>
        <v>10579000</v>
      </c>
      <c r="F16" s="43">
        <v>10579000</v>
      </c>
      <c r="G16" s="44">
        <v>10579000</v>
      </c>
      <c r="H16" s="43">
        <v>3183000</v>
      </c>
      <c r="I16" s="44">
        <v>-1284573</v>
      </c>
      <c r="J16" s="43">
        <v>3971000</v>
      </c>
      <c r="K16" s="44">
        <v>5105663</v>
      </c>
      <c r="L16" s="43">
        <v>1839000</v>
      </c>
      <c r="M16" s="44">
        <v>1055785</v>
      </c>
      <c r="N16" s="43"/>
      <c r="O16" s="44"/>
      <c r="P16" s="43">
        <f>$H16      +$J16      +$L16      +$N16</f>
        <v>8993000</v>
      </c>
      <c r="Q16" s="44">
        <f>$I16      +$K16      +$M16      +$O16</f>
        <v>4876875</v>
      </c>
      <c r="R16" s="24">
        <f>IF(($J16      =0),0,((($L16      -$J16      )/$J16      )*100))</f>
        <v>-53.689247041047594</v>
      </c>
      <c r="S16" s="25">
        <f>IF(($K16      =0),0,((($M16      -$K16      )/$K16      )*100))</f>
        <v>-79.32129480539551</v>
      </c>
      <c r="T16" s="24">
        <f>IF(($E16      =0),0,(($P16      /$E16      )*100))</f>
        <v>85.008034785896598</v>
      </c>
      <c r="U16" s="26">
        <f>IF(($E16      =0),0,(($Q16      /$E16      )*100))</f>
        <v>46.099584081671239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>
        <v>11658000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231112000</v>
      </c>
      <c r="C22" s="42"/>
      <c r="D22" s="42"/>
      <c r="E22" s="42">
        <f>$B22      +$C22      +$D22</f>
        <v>231112000</v>
      </c>
      <c r="F22" s="43">
        <v>231112000</v>
      </c>
      <c r="G22" s="44">
        <v>231112000</v>
      </c>
      <c r="H22" s="43">
        <v>58189000</v>
      </c>
      <c r="I22" s="44">
        <v>55636092</v>
      </c>
      <c r="J22" s="43">
        <v>67079000</v>
      </c>
      <c r="K22" s="44">
        <v>68965361</v>
      </c>
      <c r="L22" s="43">
        <v>58621000</v>
      </c>
      <c r="M22" s="44">
        <v>50101600</v>
      </c>
      <c r="N22" s="43"/>
      <c r="O22" s="44"/>
      <c r="P22" s="43">
        <f>$H22      +$J22      +$L22      +$N22</f>
        <v>183889000</v>
      </c>
      <c r="Q22" s="44">
        <f>$I22      +$K22      +$M22      +$O22</f>
        <v>174703053</v>
      </c>
      <c r="R22" s="24">
        <f>IF(($J22      =0),0,((($L22      -$J22      )/$J22      )*100))</f>
        <v>-12.60901325303001</v>
      </c>
      <c r="S22" s="25">
        <f>IF(($K22      =0),0,((($M22      -$K22      )/$K22      )*100))</f>
        <v>-27.35251541712368</v>
      </c>
      <c r="T22" s="24">
        <f>IF(($E22      =0),0,(($P22      /$E22      )*100))</f>
        <v>79.567049742116382</v>
      </c>
      <c r="U22" s="26">
        <f>IF(($E22      =0),0,(($Q22      /$E22      )*100))</f>
        <v>75.592376423552224</v>
      </c>
      <c r="V22" s="43"/>
      <c r="W22" s="44"/>
    </row>
    <row r="23" spans="1:23" ht="13" x14ac:dyDescent="0.3">
      <c r="A23" s="23" t="s">
        <v>49</v>
      </c>
      <c r="B23" s="42">
        <v>391680000</v>
      </c>
      <c r="C23" s="42"/>
      <c r="D23" s="42"/>
      <c r="E23" s="42">
        <f>$B23      +$C23      +$D23</f>
        <v>391680000</v>
      </c>
      <c r="F23" s="43">
        <v>391680000</v>
      </c>
      <c r="G23" s="44">
        <v>333782000</v>
      </c>
      <c r="H23" s="43">
        <v>52564000</v>
      </c>
      <c r="I23" s="44">
        <v>47080005</v>
      </c>
      <c r="J23" s="43">
        <v>81258000</v>
      </c>
      <c r="K23" s="44">
        <v>47957706</v>
      </c>
      <c r="L23" s="43">
        <v>72361000</v>
      </c>
      <c r="M23" s="44">
        <v>94976901</v>
      </c>
      <c r="N23" s="43"/>
      <c r="O23" s="44"/>
      <c r="P23" s="43">
        <f>$H23      +$J23      +$L23      +$N23</f>
        <v>206183000</v>
      </c>
      <c r="Q23" s="44">
        <f>$I23      +$K23      +$M23      +$O23</f>
        <v>190014612</v>
      </c>
      <c r="R23" s="24">
        <f>IF(($J23      =0),0,((($L23      -$J23      )/$J23      )*100))</f>
        <v>-10.949075783307489</v>
      </c>
      <c r="S23" s="25">
        <f>IF(($K23      =0),0,((($M23      -$K23      )/$K23      )*100))</f>
        <v>98.043044427521195</v>
      </c>
      <c r="T23" s="24">
        <f>IF(($E23      =0),0,(($P23      /$E23      )*100))</f>
        <v>52.640676062091508</v>
      </c>
      <c r="U23" s="26">
        <f>IF(($E23      =0),0,(($Q23      /$E23      )*100))</f>
        <v>48.512717524509803</v>
      </c>
      <c r="V23" s="43">
        <v>8975000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>$B25      +$C25      +$D25</f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>$H25      +$J25      +$L25      +$N25</f>
        <v>0</v>
      </c>
      <c r="Q25" s="44">
        <f>$I25      +$K25      +$M25      +$O25</f>
        <v>0</v>
      </c>
      <c r="R25" s="24">
        <f>IF(($J25      =0),0,((($L25      -$J25      )/$J25      )*100))</f>
        <v>0</v>
      </c>
      <c r="S25" s="25">
        <f>IF(($K25      =0),0,((($M25      -$K25      )/$K25      )*100))</f>
        <v>0</v>
      </c>
      <c r="T25" s="24">
        <f>IF(($E25      =0),0,(($P25      /$E25      )*100))</f>
        <v>0</v>
      </c>
      <c r="U25" s="26">
        <f>IF(($E25      =0),0,(($Q25      /$E25      )*100))</f>
        <v>0</v>
      </c>
      <c r="V25" s="43"/>
      <c r="W25" s="44"/>
    </row>
    <row r="26" spans="1:23" ht="13" x14ac:dyDescent="0.3">
      <c r="A26" s="23" t="s">
        <v>52</v>
      </c>
      <c r="B26" s="42">
        <v>315530000</v>
      </c>
      <c r="C26" s="42"/>
      <c r="D26" s="42"/>
      <c r="E26" s="42">
        <f>$B26      +$C26      +$D26</f>
        <v>315530000</v>
      </c>
      <c r="F26" s="43">
        <v>315530000</v>
      </c>
      <c r="G26" s="44">
        <v>298070000</v>
      </c>
      <c r="H26" s="43">
        <v>54675000</v>
      </c>
      <c r="I26" s="44">
        <v>40499270</v>
      </c>
      <c r="J26" s="43">
        <v>69853000</v>
      </c>
      <c r="K26" s="44">
        <v>53959582</v>
      </c>
      <c r="L26" s="43">
        <v>52229000</v>
      </c>
      <c r="M26" s="44">
        <v>73173393</v>
      </c>
      <c r="N26" s="43"/>
      <c r="O26" s="44"/>
      <c r="P26" s="43">
        <f>$H26      +$J26      +$L26      +$N26</f>
        <v>176757000</v>
      </c>
      <c r="Q26" s="44">
        <f>$I26      +$K26      +$M26      +$O26</f>
        <v>167632245</v>
      </c>
      <c r="R26" s="24">
        <f>IF(($J26      =0),0,((($L26      -$J26      )/$J26      )*100))</f>
        <v>-25.230126121999053</v>
      </c>
      <c r="S26" s="25">
        <f>IF(($K26      =0),0,((($M26      -$K26      )/$K26      )*100))</f>
        <v>35.607783247839095</v>
      </c>
      <c r="T26" s="24">
        <f>IF(($E26      =0),0,(($P26      /$E26      )*100))</f>
        <v>56.019079009919814</v>
      </c>
      <c r="U26" s="26">
        <f>IF(($E26      =0),0,(($Q26      /$E26      )*100))</f>
        <v>53.127197096947988</v>
      </c>
      <c r="V26" s="43">
        <v>14883000</v>
      </c>
      <c r="W26" s="44">
        <v>525000</v>
      </c>
    </row>
    <row r="27" spans="1:23" ht="13" x14ac:dyDescent="0.3">
      <c r="A27" s="23" t="s">
        <v>53</v>
      </c>
      <c r="B27" s="42">
        <v>48396000</v>
      </c>
      <c r="C27" s="42"/>
      <c r="D27" s="42"/>
      <c r="E27" s="42">
        <f>$B27      +$C27      +$D27</f>
        <v>48396000</v>
      </c>
      <c r="F27" s="43"/>
      <c r="G27" s="44"/>
      <c r="H27" s="43"/>
      <c r="I27" s="44">
        <v>1288029</v>
      </c>
      <c r="J27" s="43"/>
      <c r="K27" s="44">
        <v>9463718</v>
      </c>
      <c r="L27" s="43"/>
      <c r="M27" s="44">
        <v>14038338</v>
      </c>
      <c r="N27" s="43"/>
      <c r="O27" s="44"/>
      <c r="P27" s="43">
        <f>$H27      +$J27      +$L27      +$N27</f>
        <v>0</v>
      </c>
      <c r="Q27" s="44">
        <f>$I27      +$K27      +$M27      +$O27</f>
        <v>24790085</v>
      </c>
      <c r="R27" s="24">
        <f>IF(($J27      =0),0,((($L27      -$J27      )/$J27      )*100))</f>
        <v>0</v>
      </c>
      <c r="S27" s="25">
        <f>IF(($K27      =0),0,((($M27      -$K27      )/$K27      )*100))</f>
        <v>48.338507127959645</v>
      </c>
      <c r="T27" s="24">
        <f>IF(($E27      =0),0,(($P27      /$E27      )*100))</f>
        <v>0</v>
      </c>
      <c r="U27" s="26">
        <f>IF(($E27      =0),0,(($Q27      /$E27      )*100))</f>
        <v>51.223417224564017</v>
      </c>
      <c r="V27" s="43"/>
      <c r="W27" s="44"/>
    </row>
    <row r="28" spans="1:23" ht="13" x14ac:dyDescent="0.3">
      <c r="A28" s="19" t="s">
        <v>54</v>
      </c>
      <c r="B28" s="39">
        <f>SUM(B29:B42)</f>
        <v>108605000</v>
      </c>
      <c r="C28" s="39">
        <f>SUM(C29:C42)</f>
        <v>0</v>
      </c>
      <c r="D28" s="39">
        <f>SUM(D29:D42)</f>
        <v>0</v>
      </c>
      <c r="E28" s="39">
        <f>SUM(E29:E42)</f>
        <v>108605000</v>
      </c>
      <c r="F28" s="40">
        <f>SUM(F29:F42)</f>
        <v>105719000</v>
      </c>
      <c r="G28" s="41">
        <f>SUM(G29:G42)</f>
        <v>105719000</v>
      </c>
      <c r="H28" s="40">
        <f>SUM(H29:H42)</f>
        <v>25717000</v>
      </c>
      <c r="I28" s="41">
        <f>SUM(I29:I42)</f>
        <v>16699163</v>
      </c>
      <c r="J28" s="40">
        <f>SUM(J29:J42)</f>
        <v>23675000</v>
      </c>
      <c r="K28" s="41">
        <f>SUM(K29:K42)</f>
        <v>17435857</v>
      </c>
      <c r="L28" s="40">
        <f>SUM(L29:L42)</f>
        <v>17982000</v>
      </c>
      <c r="M28" s="41">
        <f>SUM(M29:M42)</f>
        <v>18214502</v>
      </c>
      <c r="N28" s="40">
        <f>SUM(N29:N42)</f>
        <v>0</v>
      </c>
      <c r="O28" s="41">
        <f>SUM(O29:O42)</f>
        <v>0</v>
      </c>
      <c r="P28" s="40">
        <f>SUM(P29:P42)</f>
        <v>67374000</v>
      </c>
      <c r="Q28" s="41">
        <f>SUM(Q29:Q42)</f>
        <v>52349522</v>
      </c>
      <c r="R28" s="20">
        <f>IF(($J28      =0),0,((($L28      -$J28      )/$J28      )*100))</f>
        <v>-24.046462513199575</v>
      </c>
      <c r="S28" s="21">
        <f>IF(($K28      =0),0,((($M28      -$K28      )/$K28      )*100))</f>
        <v>4.4657684448777024</v>
      </c>
      <c r="T28" s="20">
        <f>IF(($E28      =0),0,(($P28      /$E28      )*100))</f>
        <v>62.035817872105333</v>
      </c>
      <c r="U28" s="22">
        <f>IF(($E28      =0),0,(($Q28      /$E28      )*100))</f>
        <v>48.201760508263888</v>
      </c>
      <c r="V28" s="40">
        <f>SUM(V29:V42)</f>
        <v>15025000</v>
      </c>
      <c r="W28" s="41">
        <f>SUM(W29:W42)</f>
        <v>378000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>
        <v>5673000</v>
      </c>
      <c r="W30" s="44"/>
    </row>
    <row r="31" spans="1:23" ht="13" x14ac:dyDescent="0.3">
      <c r="A31" s="23" t="s">
        <v>57</v>
      </c>
      <c r="B31" s="42">
        <v>58000000</v>
      </c>
      <c r="C31" s="42"/>
      <c r="D31" s="42"/>
      <c r="E31" s="42">
        <f>$B31      +$C31      +$D31</f>
        <v>58000000</v>
      </c>
      <c r="F31" s="43">
        <v>58000000</v>
      </c>
      <c r="G31" s="44">
        <v>58000000</v>
      </c>
      <c r="H31" s="43">
        <v>20204000</v>
      </c>
      <c r="I31" s="44">
        <v>9571692</v>
      </c>
      <c r="J31" s="43">
        <v>12517000</v>
      </c>
      <c r="K31" s="44">
        <v>8758690</v>
      </c>
      <c r="L31" s="43">
        <v>5447000</v>
      </c>
      <c r="M31" s="44">
        <v>9527465</v>
      </c>
      <c r="N31" s="43"/>
      <c r="O31" s="44"/>
      <c r="P31" s="43">
        <f>$H31      +$J31      +$L31      +$N31</f>
        <v>38168000</v>
      </c>
      <c r="Q31" s="44">
        <f>$I31      +$K31      +$M31      +$O31</f>
        <v>27857847</v>
      </c>
      <c r="R31" s="24">
        <f>IF(($J31      =0),0,((($L31      -$J31      )/$J31      )*100))</f>
        <v>-56.483182871295035</v>
      </c>
      <c r="S31" s="25">
        <f>IF(($K31      =0),0,((($M31      -$K31      )/$K31      )*100))</f>
        <v>8.7772829041785929</v>
      </c>
      <c r="T31" s="24">
        <f>IF(($E31      =0),0,(($P31      /$E31      )*100))</f>
        <v>65.806896551724137</v>
      </c>
      <c r="U31" s="26">
        <f>IF(($E31      =0),0,(($Q31      /$E31      )*100))</f>
        <v>48.030770689655171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32605000</v>
      </c>
      <c r="C33" s="42"/>
      <c r="D33" s="42"/>
      <c r="E33" s="42">
        <f>$B33      +$C33      +$D33</f>
        <v>32605000</v>
      </c>
      <c r="F33" s="43">
        <v>31919000</v>
      </c>
      <c r="G33" s="44">
        <v>31919000</v>
      </c>
      <c r="H33" s="43">
        <v>5471000</v>
      </c>
      <c r="I33" s="44">
        <v>4214575</v>
      </c>
      <c r="J33" s="43">
        <v>8840000</v>
      </c>
      <c r="K33" s="44">
        <v>6697899</v>
      </c>
      <c r="L33" s="43">
        <v>4996000</v>
      </c>
      <c r="M33" s="44">
        <v>7322098</v>
      </c>
      <c r="N33" s="43"/>
      <c r="O33" s="44"/>
      <c r="P33" s="43">
        <f>$H33      +$J33      +$L33      +$N33</f>
        <v>19307000</v>
      </c>
      <c r="Q33" s="44">
        <f>$I33      +$K33      +$M33      +$O33</f>
        <v>18234572</v>
      </c>
      <c r="R33" s="24">
        <f>IF(($J33      =0),0,((($L33      -$J33      )/$J33      )*100))</f>
        <v>-43.484162895927604</v>
      </c>
      <c r="S33" s="25">
        <f>IF(($K33      =0),0,((($M33      -$K33      )/$K33      )*100))</f>
        <v>9.3193253585937921</v>
      </c>
      <c r="T33" s="24">
        <f>IF(($E33      =0),0,(($P33      /$E33      )*100))</f>
        <v>59.214844349026222</v>
      </c>
      <c r="U33" s="26">
        <f>IF(($E33      =0),0,(($Q33      /$E33      )*100))</f>
        <v>55.925692378469563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>$B34      +$C34      +$D34</f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>$H34      +$J34      +$L34      +$N34</f>
        <v>0</v>
      </c>
      <c r="Q34" s="44">
        <f>$I34      +$K34      +$M34      +$O34</f>
        <v>0</v>
      </c>
      <c r="R34" s="24">
        <f>IF(($J34      =0),0,((($L34      -$J34      )/$J34      )*100))</f>
        <v>0</v>
      </c>
      <c r="S34" s="25">
        <f>IF(($K34      =0),0,((($M34      -$K34      )/$K34      )*100))</f>
        <v>0</v>
      </c>
      <c r="T34" s="24">
        <f>IF(($E34      =0),0,(($P34      /$E34      )*100))</f>
        <v>0</v>
      </c>
      <c r="U34" s="26">
        <f>IF(($E34      =0),0,(($Q34      /$E34      )*100))</f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18000000</v>
      </c>
      <c r="C36" s="42"/>
      <c r="D36" s="42"/>
      <c r="E36" s="42">
        <f>$B36      +$C36      +$D36</f>
        <v>18000000</v>
      </c>
      <c r="F36" s="43">
        <v>15800000</v>
      </c>
      <c r="G36" s="44">
        <v>15800000</v>
      </c>
      <c r="H36" s="43">
        <v>42000</v>
      </c>
      <c r="I36" s="44">
        <v>2912896</v>
      </c>
      <c r="J36" s="43">
        <v>2318000</v>
      </c>
      <c r="K36" s="44">
        <v>1979268</v>
      </c>
      <c r="L36" s="43">
        <v>7539000</v>
      </c>
      <c r="M36" s="44">
        <v>1364939</v>
      </c>
      <c r="N36" s="43"/>
      <c r="O36" s="44"/>
      <c r="P36" s="43">
        <f>$H36      +$J36      +$L36      +$N36</f>
        <v>9899000</v>
      </c>
      <c r="Q36" s="44">
        <f>$I36      +$K36      +$M36      +$O36</f>
        <v>6257103</v>
      </c>
      <c r="R36" s="24">
        <f>IF(($J36      =0),0,((($L36      -$J36      )/$J36      )*100))</f>
        <v>225.23727351164794</v>
      </c>
      <c r="S36" s="25">
        <f>IF(($K36      =0),0,((($M36      -$K36      )/$K36      )*100))</f>
        <v>-31.038191897206442</v>
      </c>
      <c r="T36" s="24">
        <f>IF(($E36      =0),0,(($P36      /$E36      )*100))</f>
        <v>54.994444444444447</v>
      </c>
      <c r="U36" s="26">
        <f>IF(($E36      =0),0,(($Q36      /$E36      )*100))</f>
        <v>34.76168333333333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9352000</v>
      </c>
      <c r="W37" s="44">
        <v>378000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1098657000</v>
      </c>
      <c r="C43" s="45">
        <f>+C44+C56</f>
        <v>0</v>
      </c>
      <c r="D43" s="45">
        <f>+D44+D56</f>
        <v>0</v>
      </c>
      <c r="E43" s="45">
        <f>+E44+E56</f>
        <v>1098657000</v>
      </c>
      <c r="F43" s="46">
        <f>+F44+F56</f>
        <v>1093479000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1098657000</v>
      </c>
      <c r="C44" s="39">
        <f>SUM(C45:C55)</f>
        <v>0</v>
      </c>
      <c r="D44" s="39">
        <f>SUM(D45:D55)</f>
        <v>0</v>
      </c>
      <c r="E44" s="39">
        <f>SUM(E45:E55)</f>
        <v>1098657000</v>
      </c>
      <c r="F44" s="40">
        <f>SUM(F45:F55)</f>
        <v>1093479000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845175000</v>
      </c>
      <c r="C45" s="42"/>
      <c r="D45" s="42"/>
      <c r="E45" s="42">
        <f>$B45      +$C45      +$D45</f>
        <v>845175000</v>
      </c>
      <c r="F45" s="43">
        <v>845175000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57033000</v>
      </c>
      <c r="C46" s="42"/>
      <c r="D46" s="42"/>
      <c r="E46" s="42">
        <f>$B46      +$C46      +$D46</f>
        <v>57033000</v>
      </c>
      <c r="F46" s="43">
        <v>51855000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4440000</v>
      </c>
      <c r="C47" s="42"/>
      <c r="D47" s="42"/>
      <c r="E47" s="42">
        <f>$B47      +$C47      +$D47</f>
        <v>4440000</v>
      </c>
      <c r="F47" s="43">
        <v>4440000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67833000</v>
      </c>
      <c r="C53" s="42"/>
      <c r="D53" s="42"/>
      <c r="E53" s="42">
        <f>$B53      +$C53      +$D53</f>
        <v>67833000</v>
      </c>
      <c r="F53" s="43">
        <v>67833000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>
        <v>124176000</v>
      </c>
      <c r="C54" s="42"/>
      <c r="D54" s="42"/>
      <c r="E54" s="42">
        <f>$B54      +$C54      +$D54</f>
        <v>124176000</v>
      </c>
      <c r="F54" s="43">
        <v>124176000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>$B55      +$C55      +$D55</f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0</v>
      </c>
      <c r="C56" s="39">
        <f>SUM(C57:C60)</f>
        <v>0</v>
      </c>
      <c r="D56" s="39">
        <f>SUM(D57:D60)</f>
        <v>0</v>
      </c>
      <c r="E56" s="39">
        <f>SUM(E57:E60)</f>
        <v>0</v>
      </c>
      <c r="F56" s="40">
        <f>SUM(F57:F60)</f>
        <v>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>$B59      +$C59      +$D59</f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3319329000</v>
      </c>
      <c r="C61" s="39">
        <f>+C8+C43</f>
        <v>0</v>
      </c>
      <c r="D61" s="39">
        <f>+D8+D43</f>
        <v>0</v>
      </c>
      <c r="E61" s="39">
        <f>+E8+E43</f>
        <v>3319329000</v>
      </c>
      <c r="F61" s="40">
        <f>+F8+F43</f>
        <v>3288674000</v>
      </c>
      <c r="G61" s="41">
        <f>+G8+G43</f>
        <v>2047475000</v>
      </c>
      <c r="H61" s="40">
        <f>+H8+H43</f>
        <v>322270000</v>
      </c>
      <c r="I61" s="41">
        <f>+I8+I43</f>
        <v>190417997</v>
      </c>
      <c r="J61" s="40">
        <f>+J8+J43</f>
        <v>515879000</v>
      </c>
      <c r="K61" s="41">
        <f>+K8+K43</f>
        <v>389530524</v>
      </c>
      <c r="L61" s="40">
        <f>+L8+L43</f>
        <v>295347000</v>
      </c>
      <c r="M61" s="41">
        <f>+M8+M43</f>
        <v>517767375</v>
      </c>
      <c r="N61" s="40">
        <f>+N8+N43</f>
        <v>0</v>
      </c>
      <c r="O61" s="41">
        <f>+O8+O43</f>
        <v>0</v>
      </c>
      <c r="P61" s="40">
        <f>+P8+P43</f>
        <v>1133496000</v>
      </c>
      <c r="Q61" s="41">
        <f>+Q8+Q43</f>
        <v>1097715896</v>
      </c>
      <c r="R61" s="20">
        <f>IF(($J61      =0),0,((($L61      -$J61      )/$J61      )*100))</f>
        <v>-42.748784114104275</v>
      </c>
      <c r="S61" s="21">
        <f>IF(($K61      =0),0,((($M61      -$K61      )/$K61      )*100))</f>
        <v>32.920873487182739</v>
      </c>
      <c r="T61" s="20">
        <f>IF(($E61      =0),0,(($P61      /$E61      )*100))</f>
        <v>34.148347452150723</v>
      </c>
      <c r="U61" s="22">
        <f>IF(($E61      =0),0,(($Q61      /$E61      )*100))</f>
        <v>33.070415617132262</v>
      </c>
      <c r="V61" s="40">
        <f>+V8+V43</f>
        <v>89814000</v>
      </c>
      <c r="W61" s="41">
        <f>+W8+W43</f>
        <v>903000</v>
      </c>
    </row>
    <row r="62" spans="1:23" ht="13" x14ac:dyDescent="0.3">
      <c r="A62" s="19" t="s">
        <v>86</v>
      </c>
      <c r="B62" s="39">
        <f>SUM(B63:B64)</f>
        <v>554277000</v>
      </c>
      <c r="C62" s="39">
        <f>SUM(C63:C64)</f>
        <v>0</v>
      </c>
      <c r="D62" s="39">
        <f>SUM(D63:D64)</f>
        <v>0</v>
      </c>
      <c r="E62" s="39">
        <f>SUM(E63:E64)</f>
        <v>554277000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29609716</v>
      </c>
      <c r="J62" s="40">
        <f>SUM(J63:J64)</f>
        <v>0</v>
      </c>
      <c r="K62" s="41">
        <f>SUM(K63:K64)</f>
        <v>201865947</v>
      </c>
      <c r="L62" s="40">
        <f>SUM(L63:L64)</f>
        <v>0</v>
      </c>
      <c r="M62" s="41">
        <f>SUM(M63:M64)</f>
        <v>96984556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328460219</v>
      </c>
      <c r="R62" s="20">
        <f>IF(($J62      =0),0,((($L62      -$J62      )/$J62      )*100))</f>
        <v>0</v>
      </c>
      <c r="S62" s="21">
        <f>IF(($K62      =0),0,((($M62      -$K62      )/$K62      )*100))</f>
        <v>-51.955960160036305</v>
      </c>
      <c r="T62" s="20">
        <f>IF(($E62      =0),0,(($P62      /$E62      )*100))</f>
        <v>0</v>
      </c>
      <c r="U62" s="22">
        <f>IF(($E62      =0),0,(($Q62      /$E62      )*100))</f>
        <v>59.259218585653016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>
        <v>554277000</v>
      </c>
      <c r="C63" s="42"/>
      <c r="D63" s="42"/>
      <c r="E63" s="42">
        <f>$B63      +$C63      +$D63</f>
        <v>554277000</v>
      </c>
      <c r="F63" s="43"/>
      <c r="G63" s="44"/>
      <c r="H63" s="43"/>
      <c r="I63" s="44">
        <v>29609716</v>
      </c>
      <c r="J63" s="43"/>
      <c r="K63" s="44">
        <v>201865947</v>
      </c>
      <c r="L63" s="43"/>
      <c r="M63" s="44">
        <v>96984556</v>
      </c>
      <c r="N63" s="43"/>
      <c r="O63" s="44"/>
      <c r="P63" s="43">
        <f>$H63      +$J63      +$L63      +$N63</f>
        <v>0</v>
      </c>
      <c r="Q63" s="44">
        <f>$I63      +$K63      +$M63      +$O63</f>
        <v>328460219</v>
      </c>
      <c r="R63" s="24">
        <f>IF(($J63      =0),0,((($L63      -$J63      )/$J63      )*100))</f>
        <v>0</v>
      </c>
      <c r="S63" s="25">
        <f>IF(($K63      =0),0,((($M63      -$K63      )/$K63      )*100))</f>
        <v>-51.955960160036305</v>
      </c>
      <c r="T63" s="24">
        <f>IF(($E63      =0),0,(($P63      /$E63      )*100))</f>
        <v>0</v>
      </c>
      <c r="U63" s="26">
        <f>IF(($E63      =0),0,(($Q63      /$E63      )*100))</f>
        <v>59.259218585653016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3873606000</v>
      </c>
      <c r="C65" s="48">
        <f>+C61+C62</f>
        <v>0</v>
      </c>
      <c r="D65" s="48">
        <f>+D61+D62</f>
        <v>0</v>
      </c>
      <c r="E65" s="48">
        <f>+E61+E62</f>
        <v>3873606000</v>
      </c>
      <c r="F65" s="49">
        <f>+F61+F62</f>
        <v>3288674000</v>
      </c>
      <c r="G65" s="50">
        <f>+G61+G62</f>
        <v>2047475000</v>
      </c>
      <c r="H65" s="49">
        <f>+H61+H62</f>
        <v>322270000</v>
      </c>
      <c r="I65" s="50">
        <f>+I61+I62</f>
        <v>220027713</v>
      </c>
      <c r="J65" s="49">
        <f>+J61+J62</f>
        <v>515879000</v>
      </c>
      <c r="K65" s="50">
        <f>+K61+K62</f>
        <v>591396471</v>
      </c>
      <c r="L65" s="49">
        <f>+L61+L62</f>
        <v>295347000</v>
      </c>
      <c r="M65" s="51">
        <f>+M61+M62</f>
        <v>614751931</v>
      </c>
      <c r="N65" s="49">
        <f>+N61+N62</f>
        <v>0</v>
      </c>
      <c r="O65" s="50">
        <f>+O61+O62</f>
        <v>0</v>
      </c>
      <c r="P65" s="49">
        <f>+P61+P62</f>
        <v>1133496000</v>
      </c>
      <c r="Q65" s="50">
        <f>+Q61+Q62</f>
        <v>1426176115</v>
      </c>
      <c r="R65" s="34">
        <f>IF(($J65      =0),0,((($L65      -$J65      )/$J65      )*100))</f>
        <v>-42.748784114104275</v>
      </c>
      <c r="S65" s="35">
        <f>IF(($K65      =0),0,((($M65      -$K65      )/$K65      )*100))</f>
        <v>3.9492051686591818</v>
      </c>
      <c r="T65" s="34">
        <f>IF(($E65      =0),0,(($P65      /$E65      )*100))</f>
        <v>29.262036459051334</v>
      </c>
      <c r="U65" s="35">
        <f>IF(($E65      =0),0,(($Q65      /$E65      )*100))</f>
        <v>36.817789806190923</v>
      </c>
      <c r="V65" s="49">
        <f>+V61+V62</f>
        <v>89814000</v>
      </c>
      <c r="W65" s="50">
        <f>+W61+W62</f>
        <v>903000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07EC-A3C8-45E3-8DCF-74A6AB686358}">
  <sheetPr>
    <pageSetUpPr fitToPage="1"/>
  </sheetPr>
  <dimension ref="A1:W80"/>
  <sheetViews>
    <sheetView showGridLines="0" topLeftCell="M1" workbookViewId="0">
      <selection activeCell="V5" sqref="V5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6183034000</v>
      </c>
      <c r="C8" s="36">
        <f>+C9+C28</f>
        <v>0</v>
      </c>
      <c r="D8" s="36">
        <f>+D9+D28</f>
        <v>0</v>
      </c>
      <c r="E8" s="36">
        <f>+E9+E28</f>
        <v>6183034000</v>
      </c>
      <c r="F8" s="37">
        <f>+F9+F28</f>
        <v>5705425000</v>
      </c>
      <c r="G8" s="38">
        <f>+G9+G28</f>
        <v>5451007000</v>
      </c>
      <c r="H8" s="37">
        <f>+H9+H28</f>
        <v>674247000</v>
      </c>
      <c r="I8" s="38">
        <f>+I9+I28</f>
        <v>696157307</v>
      </c>
      <c r="J8" s="37">
        <f>+J9+J28</f>
        <v>1806050000</v>
      </c>
      <c r="K8" s="38">
        <f>+K9+K28</f>
        <v>2124045279</v>
      </c>
      <c r="L8" s="37">
        <f>+L9+L28</f>
        <v>884911000</v>
      </c>
      <c r="M8" s="38">
        <f>+M9+M28</f>
        <v>353048103</v>
      </c>
      <c r="N8" s="37">
        <f>+N9+N28</f>
        <v>0</v>
      </c>
      <c r="O8" s="38">
        <f>+O9+O28</f>
        <v>0</v>
      </c>
      <c r="P8" s="37">
        <f>+P9+P28</f>
        <v>3365208000</v>
      </c>
      <c r="Q8" s="38">
        <f>+Q9+Q28</f>
        <v>3173250689</v>
      </c>
      <c r="R8" s="16">
        <f>IF(($J8       =0),0,((($L8       -$J8       )/$J8       )*100))</f>
        <v>-51.002962265717997</v>
      </c>
      <c r="S8" s="17">
        <f>IF(($K8       =0),0,((($M8       -$K8       )/$K8       )*100))</f>
        <v>-83.378503909944186</v>
      </c>
      <c r="T8" s="16">
        <f>IF(($E8       =0),0,(($P8       /$E8       )*100))</f>
        <v>54.426483826548591</v>
      </c>
      <c r="U8" s="18">
        <f>IF(($E8       =0),0,(($Q8       /$E8       )*100))</f>
        <v>51.321902629032934</v>
      </c>
      <c r="V8" s="37">
        <f>+V9+V28</f>
        <v>24130000</v>
      </c>
      <c r="W8" s="38">
        <f>+W9+W28</f>
        <v>1403000</v>
      </c>
    </row>
    <row r="9" spans="1:23" ht="13" x14ac:dyDescent="0.3">
      <c r="A9" s="19" t="s">
        <v>35</v>
      </c>
      <c r="B9" s="39">
        <f>SUM(B10:B27)</f>
        <v>6081028000</v>
      </c>
      <c r="C9" s="39">
        <f>SUM(C10:C27)</f>
        <v>0</v>
      </c>
      <c r="D9" s="39">
        <f>SUM(D10:D27)</f>
        <v>0</v>
      </c>
      <c r="E9" s="39">
        <f>SUM(E10:E27)</f>
        <v>6081028000</v>
      </c>
      <c r="F9" s="40">
        <f>SUM(F10:F27)</f>
        <v>5606941000</v>
      </c>
      <c r="G9" s="41">
        <f>SUM(G10:G27)</f>
        <v>5352523000</v>
      </c>
      <c r="H9" s="40">
        <f>SUM(H10:H27)</f>
        <v>661536000</v>
      </c>
      <c r="I9" s="41">
        <f>SUM(I10:I27)</f>
        <v>684464871</v>
      </c>
      <c r="J9" s="40">
        <f>SUM(J10:J27)</f>
        <v>1773584000</v>
      </c>
      <c r="K9" s="41">
        <f>SUM(K10:K27)</f>
        <v>2102930559</v>
      </c>
      <c r="L9" s="40">
        <f>SUM(L10:L27)</f>
        <v>861721000</v>
      </c>
      <c r="M9" s="41">
        <f>SUM(M10:M27)</f>
        <v>329801064</v>
      </c>
      <c r="N9" s="40">
        <f>SUM(N10:N27)</f>
        <v>0</v>
      </c>
      <c r="O9" s="41">
        <f>SUM(O10:O27)</f>
        <v>0</v>
      </c>
      <c r="P9" s="40">
        <f>SUM(P10:P27)</f>
        <v>3296841000</v>
      </c>
      <c r="Q9" s="41">
        <f>SUM(Q10:Q27)</f>
        <v>3117196494</v>
      </c>
      <c r="R9" s="20">
        <f>IF(($J9       =0),0,((($L9       -$J9       )/$J9       )*100))</f>
        <v>-51.413578381401727</v>
      </c>
      <c r="S9" s="21">
        <f>IF(($K9       =0),0,((($M9       -$K9       )/$K9       )*100))</f>
        <v>-84.317073020384029</v>
      </c>
      <c r="T9" s="20">
        <f>IF(($E9       =0),0,(($P9       /$E9       )*100))</f>
        <v>54.215191905052897</v>
      </c>
      <c r="U9" s="22">
        <f>IF(($E9       =0),0,(($Q9       /$E9       )*100))</f>
        <v>51.261012019678255</v>
      </c>
      <c r="V9" s="40">
        <f>SUM(V10:V27)</f>
        <v>24130000</v>
      </c>
      <c r="W9" s="41">
        <f>SUM(W10:W27)</f>
        <v>1403000</v>
      </c>
    </row>
    <row r="10" spans="1:23" ht="13" x14ac:dyDescent="0.3">
      <c r="A10" s="23" t="s">
        <v>36</v>
      </c>
      <c r="B10" s="42">
        <v>429536000</v>
      </c>
      <c r="C10" s="42"/>
      <c r="D10" s="42"/>
      <c r="E10" s="42">
        <f>$B10      +$C10      +$D10</f>
        <v>429536000</v>
      </c>
      <c r="F10" s="43">
        <v>429536000</v>
      </c>
      <c r="G10" s="44">
        <v>429536000</v>
      </c>
      <c r="H10" s="43">
        <v>79082000</v>
      </c>
      <c r="I10" s="44">
        <v>90812011</v>
      </c>
      <c r="J10" s="43">
        <v>168633000</v>
      </c>
      <c r="K10" s="44">
        <v>157561989</v>
      </c>
      <c r="L10" s="43">
        <v>42772000</v>
      </c>
      <c r="M10" s="44">
        <v>94736585</v>
      </c>
      <c r="N10" s="43"/>
      <c r="O10" s="44"/>
      <c r="P10" s="43">
        <f>$H10      +$J10      +$L10      +$N10</f>
        <v>290487000</v>
      </c>
      <c r="Q10" s="44">
        <f>$I10      +$K10      +$M10      +$O10</f>
        <v>343110585</v>
      </c>
      <c r="R10" s="24">
        <f>IF(($J10      =0),0,((($L10      -$J10      )/$J10      )*100))</f>
        <v>-74.636043953437351</v>
      </c>
      <c r="S10" s="25">
        <f>IF(($K10      =0),0,((($M10      -$K10      )/$K10      )*100))</f>
        <v>-39.873451965626053</v>
      </c>
      <c r="T10" s="24">
        <f>IF(($E10      =0),0,(($P10      /$E10      )*100))</f>
        <v>67.628091708261934</v>
      </c>
      <c r="U10" s="26">
        <f>IF(($E10      =0),0,(($Q10      /$E10      )*100))</f>
        <v>79.879354699024063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2318481000</v>
      </c>
      <c r="C12" s="42"/>
      <c r="D12" s="42"/>
      <c r="E12" s="42">
        <f>$B12      +$C12      +$D12</f>
        <v>2318481000</v>
      </c>
      <c r="F12" s="43">
        <v>2318481000</v>
      </c>
      <c r="G12" s="44">
        <v>2094481000</v>
      </c>
      <c r="H12" s="43">
        <v>172343000</v>
      </c>
      <c r="I12" s="44">
        <v>131648464</v>
      </c>
      <c r="J12" s="43">
        <v>626900000</v>
      </c>
      <c r="K12" s="44">
        <v>357454894</v>
      </c>
      <c r="L12" s="43">
        <v>482184000</v>
      </c>
      <c r="M12" s="44">
        <v>266982790</v>
      </c>
      <c r="N12" s="43"/>
      <c r="O12" s="44"/>
      <c r="P12" s="43">
        <f>$H12      +$J12      +$L12      +$N12</f>
        <v>1281427000</v>
      </c>
      <c r="Q12" s="44">
        <f>$I12      +$K12      +$M12      +$O12</f>
        <v>756086148</v>
      </c>
      <c r="R12" s="24">
        <f>IF(($J12      =0),0,((($L12      -$J12      )/$J12      )*100))</f>
        <v>-23.084383474238315</v>
      </c>
      <c r="S12" s="25">
        <f>IF(($K12      =0),0,((($M12      -$K12      )/$K12      )*100))</f>
        <v>-25.310075625933383</v>
      </c>
      <c r="T12" s="24">
        <f>IF(($E12      =0),0,(($P12      /$E12      )*100))</f>
        <v>55.270110041876549</v>
      </c>
      <c r="U12" s="26">
        <f>IF(($E12      =0),0,(($Q12      /$E12      )*100))</f>
        <v>32.61127212170382</v>
      </c>
      <c r="V12" s="43"/>
      <c r="W12" s="44"/>
    </row>
    <row r="13" spans="1:23" ht="13" x14ac:dyDescent="0.3">
      <c r="A13" s="23" t="s">
        <v>39</v>
      </c>
      <c r="B13" s="42">
        <v>110232000</v>
      </c>
      <c r="C13" s="42"/>
      <c r="D13" s="42"/>
      <c r="E13" s="42">
        <f>$B13      +$C13      +$D13</f>
        <v>110232000</v>
      </c>
      <c r="F13" s="43">
        <v>110232000</v>
      </c>
      <c r="G13" s="44">
        <v>110232000</v>
      </c>
      <c r="H13" s="43">
        <v>22597000</v>
      </c>
      <c r="I13" s="44">
        <v>6301866</v>
      </c>
      <c r="J13" s="43">
        <v>32991000</v>
      </c>
      <c r="K13" s="44">
        <v>59264856</v>
      </c>
      <c r="L13" s="43">
        <v>11295000</v>
      </c>
      <c r="M13" s="44">
        <v>8113429</v>
      </c>
      <c r="N13" s="43"/>
      <c r="O13" s="44"/>
      <c r="P13" s="43">
        <f>$H13      +$J13      +$L13      +$N13</f>
        <v>66883000</v>
      </c>
      <c r="Q13" s="44">
        <f>$I13      +$K13      +$M13      +$O13</f>
        <v>73680151</v>
      </c>
      <c r="R13" s="24">
        <f>IF(($J13      =0),0,((($L13      -$J13      )/$J13      )*100))</f>
        <v>-65.763390015458768</v>
      </c>
      <c r="S13" s="25">
        <f>IF(($K13      =0),0,((($M13      -$K13      )/$K13      )*100))</f>
        <v>-86.309881525739314</v>
      </c>
      <c r="T13" s="24">
        <f>IF(($E13      =0),0,(($P13      /$E13      )*100))</f>
        <v>60.674758690761301</v>
      </c>
      <c r="U13" s="26">
        <f>IF(($E13      =0),0,(($Q13      /$E13      )*100))</f>
        <v>66.840981747586909</v>
      </c>
      <c r="V13" s="43"/>
      <c r="W13" s="44"/>
    </row>
    <row r="14" spans="1:23" ht="13" x14ac:dyDescent="0.3">
      <c r="A14" s="23" t="s">
        <v>40</v>
      </c>
      <c r="B14" s="42">
        <v>120426000</v>
      </c>
      <c r="C14" s="42"/>
      <c r="D14" s="42"/>
      <c r="E14" s="42">
        <f>$B14      +$C14      +$D14</f>
        <v>120426000</v>
      </c>
      <c r="F14" s="43">
        <v>120426000</v>
      </c>
      <c r="G14" s="44">
        <v>90008000</v>
      </c>
      <c r="H14" s="43">
        <v>26503000</v>
      </c>
      <c r="I14" s="44">
        <v>20546868</v>
      </c>
      <c r="J14" s="43">
        <v>53675000</v>
      </c>
      <c r="K14" s="44">
        <v>46286151</v>
      </c>
      <c r="L14" s="43">
        <v>1486000</v>
      </c>
      <c r="M14" s="44">
        <v>30117479</v>
      </c>
      <c r="N14" s="43"/>
      <c r="O14" s="44"/>
      <c r="P14" s="43">
        <f>$H14      +$J14      +$L14      +$N14</f>
        <v>81664000</v>
      </c>
      <c r="Q14" s="44">
        <f>$I14      +$K14      +$M14      +$O14</f>
        <v>96950498</v>
      </c>
      <c r="R14" s="24">
        <f>IF(($J14      =0),0,((($L14      -$J14      )/$J14      )*100))</f>
        <v>-97.231485794131345</v>
      </c>
      <c r="S14" s="25">
        <f>IF(($K14      =0),0,((($M14      -$K14      )/$K14      )*100))</f>
        <v>-34.931986459621584</v>
      </c>
      <c r="T14" s="24">
        <f>IF(($E14      =0),0,(($P14      /$E14      )*100))</f>
        <v>67.812598608273973</v>
      </c>
      <c r="U14" s="26">
        <f>IF(($E14      =0),0,(($Q14      /$E14      )*100))</f>
        <v>80.506284357198609</v>
      </c>
      <c r="V14" s="43">
        <v>12326000</v>
      </c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5897000</v>
      </c>
      <c r="C16" s="42"/>
      <c r="D16" s="42"/>
      <c r="E16" s="42">
        <f>$B16      +$C16      +$D16</f>
        <v>5897000</v>
      </c>
      <c r="F16" s="43">
        <v>5897000</v>
      </c>
      <c r="G16" s="44">
        <v>5897000</v>
      </c>
      <c r="H16" s="43">
        <v>329000</v>
      </c>
      <c r="I16" s="44">
        <v>727357</v>
      </c>
      <c r="J16" s="43">
        <v>1845000</v>
      </c>
      <c r="K16" s="44">
        <v>1409052</v>
      </c>
      <c r="L16" s="43">
        <v>2412000</v>
      </c>
      <c r="M16" s="44">
        <v>1390650</v>
      </c>
      <c r="N16" s="43"/>
      <c r="O16" s="44"/>
      <c r="P16" s="43">
        <f>$H16      +$J16      +$L16      +$N16</f>
        <v>4586000</v>
      </c>
      <c r="Q16" s="44">
        <f>$I16      +$K16      +$M16      +$O16</f>
        <v>3527059</v>
      </c>
      <c r="R16" s="24">
        <f>IF(($J16      =0),0,((($L16      -$J16      )/$J16      )*100))</f>
        <v>30.73170731707317</v>
      </c>
      <c r="S16" s="25">
        <f>IF(($K16      =0),0,((($M16      -$K16      )/$K16      )*100))</f>
        <v>-1.305984449118982</v>
      </c>
      <c r="T16" s="24">
        <f>IF(($E16      =0),0,(($P16      /$E16      )*100))</f>
        <v>77.768356791588943</v>
      </c>
      <c r="U16" s="26">
        <f>IF(($E16      =0),0,(($Q16      /$E16      )*100))</f>
        <v>59.811073427166363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>$B22      +$C22      +$D22</f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>$H22      +$J22      +$L22      +$N22</f>
        <v>0</v>
      </c>
      <c r="Q22" s="44">
        <f>$I22      +$K22      +$M22      +$O22</f>
        <v>0</v>
      </c>
      <c r="R22" s="24">
        <f>IF(($J22      =0),0,((($L22      -$J22      )/$J22      )*100))</f>
        <v>0</v>
      </c>
      <c r="S22" s="25">
        <f>IF(($K22      =0),0,((($M22      -$K22      )/$K22      )*100))</f>
        <v>0</v>
      </c>
      <c r="T22" s="24">
        <f>IF(($E22      =0),0,(($P22      /$E22      )*100))</f>
        <v>0</v>
      </c>
      <c r="U22" s="26">
        <f>IF(($E22      =0),0,(($Q22      /$E22      )*100))</f>
        <v>0</v>
      </c>
      <c r="V22" s="43"/>
      <c r="W22" s="44"/>
    </row>
    <row r="23" spans="1:23" ht="13" x14ac:dyDescent="0.3">
      <c r="A23" s="23" t="s">
        <v>49</v>
      </c>
      <c r="B23" s="42">
        <v>201975000</v>
      </c>
      <c r="C23" s="42"/>
      <c r="D23" s="42"/>
      <c r="E23" s="42">
        <f>$B23      +$C23      +$D23</f>
        <v>201975000</v>
      </c>
      <c r="F23" s="43">
        <v>201975000</v>
      </c>
      <c r="G23" s="44">
        <v>201975000</v>
      </c>
      <c r="H23" s="43">
        <v>28284000</v>
      </c>
      <c r="I23" s="44">
        <v>25582269</v>
      </c>
      <c r="J23" s="43">
        <v>66490000</v>
      </c>
      <c r="K23" s="44">
        <v>71831290</v>
      </c>
      <c r="L23" s="43">
        <v>44385000</v>
      </c>
      <c r="M23" s="44">
        <v>32337743</v>
      </c>
      <c r="N23" s="43"/>
      <c r="O23" s="44"/>
      <c r="P23" s="43">
        <f>$H23      +$J23      +$L23      +$N23</f>
        <v>139159000</v>
      </c>
      <c r="Q23" s="44">
        <f>$I23      +$K23      +$M23      +$O23</f>
        <v>129751302</v>
      </c>
      <c r="R23" s="24">
        <f>IF(($J23      =0),0,((($L23      -$J23      )/$J23      )*100))</f>
        <v>-33.245600842231916</v>
      </c>
      <c r="S23" s="25">
        <f>IF(($K23      =0),0,((($M23      -$K23      )/$K23      )*100))</f>
        <v>-54.980979737381851</v>
      </c>
      <c r="T23" s="24">
        <f>IF(($E23      =0),0,(($P23      /$E23      )*100))</f>
        <v>68.899121178363657</v>
      </c>
      <c r="U23" s="26">
        <f>IF(($E23      =0),0,(($Q23      /$E23      )*100))</f>
        <v>64.241268473821023</v>
      </c>
      <c r="V23" s="43">
        <v>11804000</v>
      </c>
      <c r="W23" s="44">
        <v>1403000</v>
      </c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154895000</v>
      </c>
      <c r="C25" s="42"/>
      <c r="D25" s="42"/>
      <c r="E25" s="42">
        <f>$B25      +$C25      +$D25</f>
        <v>154895000</v>
      </c>
      <c r="F25" s="43">
        <v>154895000</v>
      </c>
      <c r="G25" s="44">
        <v>154895000</v>
      </c>
      <c r="H25" s="43">
        <v>32601000</v>
      </c>
      <c r="I25" s="44">
        <v>32601760</v>
      </c>
      <c r="J25" s="43">
        <v>48675000</v>
      </c>
      <c r="K25" s="44">
        <v>48675298</v>
      </c>
      <c r="L25" s="43">
        <v>43308000</v>
      </c>
      <c r="M25" s="44">
        <v>43309009</v>
      </c>
      <c r="N25" s="43"/>
      <c r="O25" s="44"/>
      <c r="P25" s="43">
        <f>$H25      +$J25      +$L25      +$N25</f>
        <v>124584000</v>
      </c>
      <c r="Q25" s="44">
        <f>$I25      +$K25      +$M25      +$O25</f>
        <v>124586067</v>
      </c>
      <c r="R25" s="24">
        <f>IF(($J25      =0),0,((($L25      -$J25      )/$J25      )*100))</f>
        <v>-11.026194144838213</v>
      </c>
      <c r="S25" s="25">
        <f>IF(($K25      =0),0,((($M25      -$K25      )/$K25      )*100))</f>
        <v>-11.024665940411911</v>
      </c>
      <c r="T25" s="24">
        <f>IF(($E25      =0),0,(($P25      /$E25      )*100))</f>
        <v>80.431259885729048</v>
      </c>
      <c r="U25" s="26">
        <f>IF(($E25      =0),0,(($Q25      /$E25      )*100))</f>
        <v>80.432594338100003</v>
      </c>
      <c r="V25" s="43"/>
      <c r="W25" s="44"/>
    </row>
    <row r="26" spans="1:23" ht="13" x14ac:dyDescent="0.3">
      <c r="A26" s="23" t="s">
        <v>52</v>
      </c>
      <c r="B26" s="42">
        <v>2265499000</v>
      </c>
      <c r="C26" s="42"/>
      <c r="D26" s="42"/>
      <c r="E26" s="42">
        <f>$B26      +$C26      +$D26</f>
        <v>2265499000</v>
      </c>
      <c r="F26" s="43">
        <v>2265499000</v>
      </c>
      <c r="G26" s="44">
        <v>2265499000</v>
      </c>
      <c r="H26" s="43">
        <v>299797000</v>
      </c>
      <c r="I26" s="44">
        <v>355883367</v>
      </c>
      <c r="J26" s="43">
        <v>774375000</v>
      </c>
      <c r="K26" s="44">
        <v>1313997654</v>
      </c>
      <c r="L26" s="43">
        <v>233879000</v>
      </c>
      <c r="M26" s="44">
        <v>-218903606</v>
      </c>
      <c r="N26" s="43"/>
      <c r="O26" s="44"/>
      <c r="P26" s="43">
        <f>$H26      +$J26      +$L26      +$N26</f>
        <v>1308051000</v>
      </c>
      <c r="Q26" s="44">
        <f>$I26      +$K26      +$M26      +$O26</f>
        <v>1450977415</v>
      </c>
      <c r="R26" s="24">
        <f>IF(($J26      =0),0,((($L26      -$J26      )/$J26      )*100))</f>
        <v>-69.797707828894275</v>
      </c>
      <c r="S26" s="25">
        <f>IF(($K26      =0),0,((($M26      -$K26      )/$K26      )*100))</f>
        <v>-116.65936048923875</v>
      </c>
      <c r="T26" s="24">
        <f>IF(($E26      =0),0,(($P26      /$E26      )*100))</f>
        <v>57.737875849867962</v>
      </c>
      <c r="U26" s="26">
        <f>IF(($E26      =0),0,(($Q26      /$E26      )*100))</f>
        <v>64.046702955949215</v>
      </c>
      <c r="V26" s="43"/>
      <c r="W26" s="44"/>
    </row>
    <row r="27" spans="1:23" ht="13" x14ac:dyDescent="0.3">
      <c r="A27" s="23" t="s">
        <v>53</v>
      </c>
      <c r="B27" s="42">
        <v>474087000</v>
      </c>
      <c r="C27" s="42"/>
      <c r="D27" s="42"/>
      <c r="E27" s="42">
        <f>$B27      +$C27      +$D27</f>
        <v>474087000</v>
      </c>
      <c r="F27" s="43"/>
      <c r="G27" s="44"/>
      <c r="H27" s="43"/>
      <c r="I27" s="44">
        <v>20360909</v>
      </c>
      <c r="J27" s="43"/>
      <c r="K27" s="44">
        <v>46449375</v>
      </c>
      <c r="L27" s="43"/>
      <c r="M27" s="44">
        <v>71716985</v>
      </c>
      <c r="N27" s="43"/>
      <c r="O27" s="44"/>
      <c r="P27" s="43">
        <f>$H27      +$J27      +$L27      +$N27</f>
        <v>0</v>
      </c>
      <c r="Q27" s="44">
        <f>$I27      +$K27      +$M27      +$O27</f>
        <v>138527269</v>
      </c>
      <c r="R27" s="24">
        <f>IF(($J27      =0),0,((($L27      -$J27      )/$J27      )*100))</f>
        <v>0</v>
      </c>
      <c r="S27" s="25">
        <f>IF(($K27      =0),0,((($M27      -$K27      )/$K27      )*100))</f>
        <v>54.398170050727266</v>
      </c>
      <c r="T27" s="24">
        <f>IF(($E27      =0),0,(($P27      /$E27      )*100))</f>
        <v>0</v>
      </c>
      <c r="U27" s="26">
        <f>IF(($E27      =0),0,(($Q27      /$E27      )*100))</f>
        <v>29.21979910860243</v>
      </c>
      <c r="V27" s="43"/>
      <c r="W27" s="44"/>
    </row>
    <row r="28" spans="1:23" ht="13" x14ac:dyDescent="0.3">
      <c r="A28" s="19" t="s">
        <v>54</v>
      </c>
      <c r="B28" s="39">
        <f>SUM(B29:B42)</f>
        <v>102006000</v>
      </c>
      <c r="C28" s="39">
        <f>SUM(C29:C42)</f>
        <v>0</v>
      </c>
      <c r="D28" s="39">
        <f>SUM(D29:D42)</f>
        <v>0</v>
      </c>
      <c r="E28" s="39">
        <f>SUM(E29:E42)</f>
        <v>102006000</v>
      </c>
      <c r="F28" s="40">
        <f>SUM(F29:F42)</f>
        <v>98484000</v>
      </c>
      <c r="G28" s="41">
        <f>SUM(G29:G42)</f>
        <v>98484000</v>
      </c>
      <c r="H28" s="40">
        <f>SUM(H29:H42)</f>
        <v>12711000</v>
      </c>
      <c r="I28" s="41">
        <f>SUM(I29:I42)</f>
        <v>11692436</v>
      </c>
      <c r="J28" s="40">
        <f>SUM(J29:J42)</f>
        <v>32466000</v>
      </c>
      <c r="K28" s="41">
        <f>SUM(K29:K42)</f>
        <v>21114720</v>
      </c>
      <c r="L28" s="40">
        <f>SUM(L29:L42)</f>
        <v>23190000</v>
      </c>
      <c r="M28" s="41">
        <f>SUM(M29:M42)</f>
        <v>23247039</v>
      </c>
      <c r="N28" s="40">
        <f>SUM(N29:N42)</f>
        <v>0</v>
      </c>
      <c r="O28" s="41">
        <f>SUM(O29:O42)</f>
        <v>0</v>
      </c>
      <c r="P28" s="40">
        <f>SUM(P29:P42)</f>
        <v>68367000</v>
      </c>
      <c r="Q28" s="41">
        <f>SUM(Q29:Q42)</f>
        <v>56054195</v>
      </c>
      <c r="R28" s="20">
        <f>IF(($J28      =0),0,((($L28      -$J28      )/$J28      )*100))</f>
        <v>-28.571428571428569</v>
      </c>
      <c r="S28" s="21">
        <f>IF(($K28      =0),0,((($M28      -$K28      )/$K28      )*100))</f>
        <v>10.098732069380983</v>
      </c>
      <c r="T28" s="20">
        <f>IF(($E28      =0),0,(($P28      /$E28      )*100))</f>
        <v>67.022528086583151</v>
      </c>
      <c r="U28" s="22">
        <f>IF(($E28      =0),0,(($Q28      /$E28      )*100))</f>
        <v>54.95186067486226</v>
      </c>
      <c r="V28" s="40">
        <f>SUM(V29:V42)</f>
        <v>0</v>
      </c>
      <c r="W28" s="41">
        <f>SUM(W29:W42)</f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19800000</v>
      </c>
      <c r="C31" s="42"/>
      <c r="D31" s="42"/>
      <c r="E31" s="42">
        <f>$B31      +$C31      +$D31</f>
        <v>19800000</v>
      </c>
      <c r="F31" s="43">
        <v>19800000</v>
      </c>
      <c r="G31" s="44">
        <v>19800000</v>
      </c>
      <c r="H31" s="43">
        <v>2317000</v>
      </c>
      <c r="I31" s="44">
        <v>2174605</v>
      </c>
      <c r="J31" s="43">
        <v>4528000</v>
      </c>
      <c r="K31" s="44">
        <v>5033311</v>
      </c>
      <c r="L31" s="43">
        <v>4615000</v>
      </c>
      <c r="M31" s="44">
        <v>5158388</v>
      </c>
      <c r="N31" s="43"/>
      <c r="O31" s="44"/>
      <c r="P31" s="43">
        <f>$H31      +$J31      +$L31      +$N31</f>
        <v>11460000</v>
      </c>
      <c r="Q31" s="44">
        <f>$I31      +$K31      +$M31      +$O31</f>
        <v>12366304</v>
      </c>
      <c r="R31" s="24">
        <f>IF(($J31      =0),0,((($L31      -$J31      )/$J31      )*100))</f>
        <v>1.9213780918727916</v>
      </c>
      <c r="S31" s="25">
        <f>IF(($K31      =0),0,((($M31      -$K31      )/$K31      )*100))</f>
        <v>2.4849845360241001</v>
      </c>
      <c r="T31" s="24">
        <f>IF(($E31      =0),0,(($P31      /$E31      )*100))</f>
        <v>57.878787878787875</v>
      </c>
      <c r="U31" s="26">
        <f>IF(($E31      =0),0,(($Q31      /$E31      )*100))</f>
        <v>62.456080808080806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40346000</v>
      </c>
      <c r="C33" s="42"/>
      <c r="D33" s="42"/>
      <c r="E33" s="42">
        <f>$B33      +$C33      +$D33</f>
        <v>40346000</v>
      </c>
      <c r="F33" s="43">
        <v>39424000</v>
      </c>
      <c r="G33" s="44">
        <v>39424000</v>
      </c>
      <c r="H33" s="43">
        <v>7793000</v>
      </c>
      <c r="I33" s="44">
        <v>6855396</v>
      </c>
      <c r="J33" s="43">
        <v>12849000</v>
      </c>
      <c r="K33" s="44">
        <v>8328326</v>
      </c>
      <c r="L33" s="43">
        <v>8074000</v>
      </c>
      <c r="M33" s="44">
        <v>6776302</v>
      </c>
      <c r="N33" s="43"/>
      <c r="O33" s="44"/>
      <c r="P33" s="43">
        <f>$H33      +$J33      +$L33      +$N33</f>
        <v>28716000</v>
      </c>
      <c r="Q33" s="44">
        <f>$I33      +$K33      +$M33      +$O33</f>
        <v>21960024</v>
      </c>
      <c r="R33" s="24">
        <f>IF(($J33      =0),0,((($L33      -$J33      )/$J33      )*100))</f>
        <v>-37.162425091446806</v>
      </c>
      <c r="S33" s="25">
        <f>IF(($K33      =0),0,((($M33      -$K33      )/$K33      )*100))</f>
        <v>-18.635485690641794</v>
      </c>
      <c r="T33" s="24">
        <f>IF(($E33      =0),0,(($P33      /$E33      )*100))</f>
        <v>71.174341942199973</v>
      </c>
      <c r="U33" s="26">
        <f>IF(($E33      =0),0,(($Q33      /$E33      )*100))</f>
        <v>54.42924701333466</v>
      </c>
      <c r="V33" s="43"/>
      <c r="W33" s="44"/>
    </row>
    <row r="34" spans="1:23" ht="13" x14ac:dyDescent="0.3">
      <c r="A34" s="23" t="s">
        <v>60</v>
      </c>
      <c r="B34" s="42">
        <v>9600000</v>
      </c>
      <c r="C34" s="42"/>
      <c r="D34" s="42"/>
      <c r="E34" s="42">
        <f>$B34      +$C34      +$D34</f>
        <v>9600000</v>
      </c>
      <c r="F34" s="43">
        <v>7000000</v>
      </c>
      <c r="G34" s="44">
        <v>7000000</v>
      </c>
      <c r="H34" s="43">
        <v>2601000</v>
      </c>
      <c r="I34" s="44">
        <v>2602757</v>
      </c>
      <c r="J34" s="43">
        <v>705000</v>
      </c>
      <c r="K34" s="44">
        <v>706423</v>
      </c>
      <c r="L34" s="43">
        <v>1079000</v>
      </c>
      <c r="M34" s="44">
        <v>1080902</v>
      </c>
      <c r="N34" s="43"/>
      <c r="O34" s="44"/>
      <c r="P34" s="43">
        <f>$H34      +$J34      +$L34      +$N34</f>
        <v>4385000</v>
      </c>
      <c r="Q34" s="44">
        <f>$I34      +$K34      +$M34      +$O34</f>
        <v>4390082</v>
      </c>
      <c r="R34" s="24">
        <f>IF(($J34      =0),0,((($L34      -$J34      )/$J34      )*100))</f>
        <v>53.049645390070921</v>
      </c>
      <c r="S34" s="25">
        <f>IF(($K34      =0),0,((($M34      -$K34      )/$K34      )*100))</f>
        <v>53.010589972297048</v>
      </c>
      <c r="T34" s="24">
        <f>IF(($E34      =0),0,(($P34      /$E34      )*100))</f>
        <v>45.677083333333336</v>
      </c>
      <c r="U34" s="26">
        <f>IF(($E34      =0),0,(($Q34      /$E34      )*100))</f>
        <v>45.730020833333334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32260000</v>
      </c>
      <c r="C36" s="42"/>
      <c r="D36" s="42"/>
      <c r="E36" s="42">
        <f>$B36      +$C36      +$D36</f>
        <v>32260000</v>
      </c>
      <c r="F36" s="43">
        <v>32260000</v>
      </c>
      <c r="G36" s="44">
        <v>32260000</v>
      </c>
      <c r="H36" s="43"/>
      <c r="I36" s="44">
        <v>59678</v>
      </c>
      <c r="J36" s="43">
        <v>14384000</v>
      </c>
      <c r="K36" s="44">
        <v>7046660</v>
      </c>
      <c r="L36" s="43">
        <v>9422000</v>
      </c>
      <c r="M36" s="44">
        <v>10231447</v>
      </c>
      <c r="N36" s="43"/>
      <c r="O36" s="44"/>
      <c r="P36" s="43">
        <f>$H36      +$J36      +$L36      +$N36</f>
        <v>23806000</v>
      </c>
      <c r="Q36" s="44">
        <f>$I36      +$K36      +$M36      +$O36</f>
        <v>17337785</v>
      </c>
      <c r="R36" s="24">
        <f>IF(($J36      =0),0,((($L36      -$J36      )/$J36      )*100))</f>
        <v>-34.49666295884316</v>
      </c>
      <c r="S36" s="25">
        <f>IF(($K36      =0),0,((($M36      -$K36      )/$K36      )*100))</f>
        <v>45.195695549380844</v>
      </c>
      <c r="T36" s="24">
        <f>IF(($E36      =0),0,(($P36      /$E36      )*100))</f>
        <v>73.794172349659021</v>
      </c>
      <c r="U36" s="26">
        <f>IF(($E36      =0),0,(($Q36      /$E36      )*100))</f>
        <v>53.743908865468072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817556000</v>
      </c>
      <c r="C43" s="45">
        <f>+C44+C56</f>
        <v>0</v>
      </c>
      <c r="D43" s="45">
        <f>+D44+D56</f>
        <v>0</v>
      </c>
      <c r="E43" s="45">
        <f>+E44+E56</f>
        <v>817556000</v>
      </c>
      <c r="F43" s="46">
        <f>+F44+F56</f>
        <v>808766000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817556000</v>
      </c>
      <c r="C44" s="39">
        <f>SUM(C45:C55)</f>
        <v>0</v>
      </c>
      <c r="D44" s="39">
        <f>SUM(D45:D55)</f>
        <v>0</v>
      </c>
      <c r="E44" s="39">
        <f>SUM(E45:E55)</f>
        <v>817556000</v>
      </c>
      <c r="F44" s="40">
        <f>SUM(F45:F55)</f>
        <v>808766000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600037000</v>
      </c>
      <c r="C45" s="42"/>
      <c r="D45" s="42"/>
      <c r="E45" s="42">
        <f>$B45      +$C45      +$D45</f>
        <v>600037000</v>
      </c>
      <c r="F45" s="43">
        <v>600037000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96809000</v>
      </c>
      <c r="C46" s="42"/>
      <c r="D46" s="42"/>
      <c r="E46" s="42">
        <f>$B46      +$C46      +$D46</f>
        <v>96809000</v>
      </c>
      <c r="F46" s="43">
        <v>88019000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21500000</v>
      </c>
      <c r="C47" s="42"/>
      <c r="D47" s="42"/>
      <c r="E47" s="42">
        <f>$B47      +$C47      +$D47</f>
        <v>21500000</v>
      </c>
      <c r="F47" s="43">
        <v>21500000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>$B53      +$C53      +$D53</f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>
        <v>52210000</v>
      </c>
      <c r="C54" s="42"/>
      <c r="D54" s="42"/>
      <c r="E54" s="42">
        <f>$B54      +$C54      +$D54</f>
        <v>52210000</v>
      </c>
      <c r="F54" s="43">
        <v>52210000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>$B55      +$C55      +$D55</f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0</v>
      </c>
      <c r="C56" s="39">
        <f>SUM(C57:C60)</f>
        <v>0</v>
      </c>
      <c r="D56" s="39">
        <f>SUM(D57:D60)</f>
        <v>0</v>
      </c>
      <c r="E56" s="39">
        <f>SUM(E57:E60)</f>
        <v>0</v>
      </c>
      <c r="F56" s="40">
        <f>SUM(F57:F60)</f>
        <v>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>$B59      +$C59      +$D59</f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7000590000</v>
      </c>
      <c r="C61" s="39">
        <f>+C8+C43</f>
        <v>0</v>
      </c>
      <c r="D61" s="39">
        <f>+D8+D43</f>
        <v>0</v>
      </c>
      <c r="E61" s="39">
        <f>+E8+E43</f>
        <v>7000590000</v>
      </c>
      <c r="F61" s="40">
        <f>+F8+F43</f>
        <v>6514191000</v>
      </c>
      <c r="G61" s="41">
        <f>+G8+G43</f>
        <v>5451007000</v>
      </c>
      <c r="H61" s="40">
        <f>+H8+H43</f>
        <v>674247000</v>
      </c>
      <c r="I61" s="41">
        <f>+I8+I43</f>
        <v>696157307</v>
      </c>
      <c r="J61" s="40">
        <f>+J8+J43</f>
        <v>1806050000</v>
      </c>
      <c r="K61" s="41">
        <f>+K8+K43</f>
        <v>2124045279</v>
      </c>
      <c r="L61" s="40">
        <f>+L8+L43</f>
        <v>884911000</v>
      </c>
      <c r="M61" s="41">
        <f>+M8+M43</f>
        <v>353048103</v>
      </c>
      <c r="N61" s="40">
        <f>+N8+N43</f>
        <v>0</v>
      </c>
      <c r="O61" s="41">
        <f>+O8+O43</f>
        <v>0</v>
      </c>
      <c r="P61" s="40">
        <f>+P8+P43</f>
        <v>3365208000</v>
      </c>
      <c r="Q61" s="41">
        <f>+Q8+Q43</f>
        <v>3173250689</v>
      </c>
      <c r="R61" s="20">
        <f>IF(($J61      =0),0,((($L61      -$J61      )/$J61      )*100))</f>
        <v>-51.002962265717997</v>
      </c>
      <c r="S61" s="21">
        <f>IF(($K61      =0),0,((($M61      -$K61      )/$K61      )*100))</f>
        <v>-83.378503909944186</v>
      </c>
      <c r="T61" s="20">
        <f>IF(($E61      =0),0,(($P61      /$E61      )*100))</f>
        <v>48.070348356352824</v>
      </c>
      <c r="U61" s="22">
        <f>IF(($E61      =0),0,(($Q61      /$E61      )*100))</f>
        <v>45.328332169145739</v>
      </c>
      <c r="V61" s="40">
        <f>+V8+V43</f>
        <v>24130000</v>
      </c>
      <c r="W61" s="41">
        <f>+W8+W43</f>
        <v>1403000</v>
      </c>
    </row>
    <row r="62" spans="1:23" ht="13" x14ac:dyDescent="0.3">
      <c r="A62" s="19" t="s">
        <v>86</v>
      </c>
      <c r="B62" s="39">
        <f>SUM(B63:B64)</f>
        <v>4942693000</v>
      </c>
      <c r="C62" s="39">
        <f>SUM(C63:C64)</f>
        <v>0</v>
      </c>
      <c r="D62" s="39">
        <f>SUM(D63:D64)</f>
        <v>0</v>
      </c>
      <c r="E62" s="39">
        <f>SUM(E63:E64)</f>
        <v>4942693000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388074652</v>
      </c>
      <c r="J62" s="40">
        <f>SUM(J63:J64)</f>
        <v>0</v>
      </c>
      <c r="K62" s="41">
        <f>SUM(K63:K64)</f>
        <v>740448980</v>
      </c>
      <c r="L62" s="40">
        <f>SUM(L63:L64)</f>
        <v>0</v>
      </c>
      <c r="M62" s="41">
        <f>SUM(M63:M64)</f>
        <v>1305418216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2433941848</v>
      </c>
      <c r="R62" s="20">
        <f>IF(($J62      =0),0,((($L62      -$J62      )/$J62      )*100))</f>
        <v>0</v>
      </c>
      <c r="S62" s="21">
        <f>IF(($K62      =0),0,((($M62      -$K62      )/$K62      )*100))</f>
        <v>76.300900029600953</v>
      </c>
      <c r="T62" s="20">
        <f>IF(($E62      =0),0,(($P62      /$E62      )*100))</f>
        <v>0</v>
      </c>
      <c r="U62" s="22">
        <f>IF(($E62      =0),0,(($Q62      /$E62      )*100))</f>
        <v>49.243233354772386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>
        <v>4942693000</v>
      </c>
      <c r="C63" s="42"/>
      <c r="D63" s="42"/>
      <c r="E63" s="42">
        <f>$B63      +$C63      +$D63</f>
        <v>4942693000</v>
      </c>
      <c r="F63" s="43"/>
      <c r="G63" s="44"/>
      <c r="H63" s="43"/>
      <c r="I63" s="44">
        <v>388074652</v>
      </c>
      <c r="J63" s="43"/>
      <c r="K63" s="44">
        <v>740448980</v>
      </c>
      <c r="L63" s="43"/>
      <c r="M63" s="44">
        <v>1305418216</v>
      </c>
      <c r="N63" s="43"/>
      <c r="O63" s="44"/>
      <c r="P63" s="43">
        <f>$H63      +$J63      +$L63      +$N63</f>
        <v>0</v>
      </c>
      <c r="Q63" s="44">
        <f>$I63      +$K63      +$M63      +$O63</f>
        <v>2433941848</v>
      </c>
      <c r="R63" s="24">
        <f>IF(($J63      =0),0,((($L63      -$J63      )/$J63      )*100))</f>
        <v>0</v>
      </c>
      <c r="S63" s="25">
        <f>IF(($K63      =0),0,((($M63      -$K63      )/$K63      )*100))</f>
        <v>76.300900029600953</v>
      </c>
      <c r="T63" s="24">
        <f>IF(($E63      =0),0,(($P63      /$E63      )*100))</f>
        <v>0</v>
      </c>
      <c r="U63" s="26">
        <f>IF(($E63      =0),0,(($Q63      /$E63      )*100))</f>
        <v>49.243233354772386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11943283000</v>
      </c>
      <c r="C65" s="48">
        <f>+C61+C62</f>
        <v>0</v>
      </c>
      <c r="D65" s="48">
        <f>+D61+D62</f>
        <v>0</v>
      </c>
      <c r="E65" s="48">
        <f>+E61+E62</f>
        <v>11943283000</v>
      </c>
      <c r="F65" s="49">
        <f>+F61+F62</f>
        <v>6514191000</v>
      </c>
      <c r="G65" s="50">
        <f>+G61+G62</f>
        <v>5451007000</v>
      </c>
      <c r="H65" s="49">
        <f>+H61+H62</f>
        <v>674247000</v>
      </c>
      <c r="I65" s="50">
        <f>+I61+I62</f>
        <v>1084231959</v>
      </c>
      <c r="J65" s="49">
        <f>+J61+J62</f>
        <v>1806050000</v>
      </c>
      <c r="K65" s="50">
        <f>+K61+K62</f>
        <v>2864494259</v>
      </c>
      <c r="L65" s="49">
        <f>+L61+L62</f>
        <v>884911000</v>
      </c>
      <c r="M65" s="51">
        <f>+M61+M62</f>
        <v>1658466319</v>
      </c>
      <c r="N65" s="49">
        <f>+N61+N62</f>
        <v>0</v>
      </c>
      <c r="O65" s="50">
        <f>+O61+O62</f>
        <v>0</v>
      </c>
      <c r="P65" s="49">
        <f>+P61+P62</f>
        <v>3365208000</v>
      </c>
      <c r="Q65" s="50">
        <f>+Q61+Q62</f>
        <v>5607192537</v>
      </c>
      <c r="R65" s="34">
        <f>IF(($J65      =0),0,((($L65      -$J65      )/$J65      )*100))</f>
        <v>-51.002962265717997</v>
      </c>
      <c r="S65" s="35">
        <f>IF(($K65      =0),0,((($M65      -$K65      )/$K65      )*100))</f>
        <v>-42.102648179892896</v>
      </c>
      <c r="T65" s="34">
        <f>IF(($E65      =0),0,(($P65      /$E65      )*100))</f>
        <v>28.176574230050484</v>
      </c>
      <c r="U65" s="35">
        <f>IF(($E65      =0),0,(($Q65      /$E65      )*100))</f>
        <v>46.948502660449392</v>
      </c>
      <c r="V65" s="49">
        <f>+V61+V62</f>
        <v>24130000</v>
      </c>
      <c r="W65" s="50">
        <f>+W61+W62</f>
        <v>1403000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0CA8-1952-4840-AFCA-376C798A2981}">
  <sheetPr>
    <pageSetUpPr fitToPage="1"/>
  </sheetPr>
  <dimension ref="A1:W80"/>
  <sheetViews>
    <sheetView showGridLines="0" workbookViewId="0">
      <selection activeCell="A6" sqref="A6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8759693000</v>
      </c>
      <c r="C8" s="36">
        <f>+C9+C28</f>
        <v>696800000</v>
      </c>
      <c r="D8" s="36">
        <f>+D9+D28</f>
        <v>0</v>
      </c>
      <c r="E8" s="36">
        <f>+E9+E28</f>
        <v>9456493000</v>
      </c>
      <c r="F8" s="37">
        <f>+F9+F28</f>
        <v>9076955000</v>
      </c>
      <c r="G8" s="38">
        <f>+G9+G28</f>
        <v>8833744000</v>
      </c>
      <c r="H8" s="37">
        <f>+H9+H28</f>
        <v>1727672000</v>
      </c>
      <c r="I8" s="38">
        <f>+I9+I28</f>
        <v>1283405066</v>
      </c>
      <c r="J8" s="37">
        <f>+J9+J28</f>
        <v>2405361000</v>
      </c>
      <c r="K8" s="38">
        <f>+K9+K28</f>
        <v>2649410416</v>
      </c>
      <c r="L8" s="37">
        <f>+L9+L28</f>
        <v>1489339000</v>
      </c>
      <c r="M8" s="38">
        <f>+M9+M28</f>
        <v>1557074957</v>
      </c>
      <c r="N8" s="37">
        <f>+N9+N28</f>
        <v>0</v>
      </c>
      <c r="O8" s="38">
        <f>+O9+O28</f>
        <v>0</v>
      </c>
      <c r="P8" s="37">
        <f>+P9+P28</f>
        <v>5622372000</v>
      </c>
      <c r="Q8" s="38">
        <f>+Q9+Q28</f>
        <v>5489890439</v>
      </c>
      <c r="R8" s="16">
        <f>IF(($J8       =0),0,((($L8       -$J8       )/$J8       )*100))</f>
        <v>-38.082516512074491</v>
      </c>
      <c r="S8" s="17">
        <f>IF(($K8       =0),0,((($M8       -$K8       )/$K8       )*100))</f>
        <v>-41.229378898916508</v>
      </c>
      <c r="T8" s="16">
        <f>IF(($E8       =0),0,(($P8       /$E8       )*100))</f>
        <v>59.455148964843517</v>
      </c>
      <c r="U8" s="18">
        <f>IF(($E8       =0),0,(($Q8       /$E8       )*100))</f>
        <v>58.054190269056406</v>
      </c>
      <c r="V8" s="37">
        <f>+V9+V28</f>
        <v>216490000</v>
      </c>
      <c r="W8" s="38">
        <f>+W9+W28</f>
        <v>21967000</v>
      </c>
    </row>
    <row r="9" spans="1:23" ht="13" x14ac:dyDescent="0.3">
      <c r="A9" s="19" t="s">
        <v>35</v>
      </c>
      <c r="B9" s="39">
        <f>SUM(B10:B27)</f>
        <v>8430676000</v>
      </c>
      <c r="C9" s="39">
        <f>SUM(C10:C27)</f>
        <v>696800000</v>
      </c>
      <c r="D9" s="39">
        <f>SUM(D10:D27)</f>
        <v>0</v>
      </c>
      <c r="E9" s="39">
        <f>SUM(E10:E27)</f>
        <v>9127476000</v>
      </c>
      <c r="F9" s="40">
        <f>SUM(F10:F27)</f>
        <v>8750121000</v>
      </c>
      <c r="G9" s="41">
        <f>SUM(G10:G27)</f>
        <v>8506910000</v>
      </c>
      <c r="H9" s="40">
        <f>SUM(H10:H27)</f>
        <v>1662044000</v>
      </c>
      <c r="I9" s="41">
        <f>SUM(I10:I27)</f>
        <v>1217348810</v>
      </c>
      <c r="J9" s="40">
        <f>SUM(J10:J27)</f>
        <v>2334695000</v>
      </c>
      <c r="K9" s="41">
        <f>SUM(K10:K27)</f>
        <v>2557243805</v>
      </c>
      <c r="L9" s="40">
        <f>SUM(L10:L27)</f>
        <v>1439360000</v>
      </c>
      <c r="M9" s="41">
        <f>SUM(M10:M27)</f>
        <v>1479951869</v>
      </c>
      <c r="N9" s="40">
        <f>SUM(N10:N27)</f>
        <v>0</v>
      </c>
      <c r="O9" s="41">
        <f>SUM(O10:O27)</f>
        <v>0</v>
      </c>
      <c r="P9" s="40">
        <f>SUM(P10:P27)</f>
        <v>5436099000</v>
      </c>
      <c r="Q9" s="41">
        <f>SUM(Q10:Q27)</f>
        <v>5254544484</v>
      </c>
      <c r="R9" s="20">
        <f>IF(($J9       =0),0,((($L9       -$J9       )/$J9       )*100))</f>
        <v>-38.349120548936796</v>
      </c>
      <c r="S9" s="21">
        <f>IF(($K9       =0),0,((($M9       -$K9       )/$K9       )*100))</f>
        <v>-42.127071884723954</v>
      </c>
      <c r="T9" s="20">
        <f>IF(($E9       =0),0,(($P9       /$E9       )*100))</f>
        <v>59.557527184952328</v>
      </c>
      <c r="U9" s="22">
        <f>IF(($E9       =0),0,(($Q9       /$E9       )*100))</f>
        <v>57.568428380419732</v>
      </c>
      <c r="V9" s="40">
        <f>SUM(V10:V27)</f>
        <v>175471000</v>
      </c>
      <c r="W9" s="41">
        <f>SUM(W10:W27)</f>
        <v>15831000</v>
      </c>
    </row>
    <row r="10" spans="1:23" ht="13" x14ac:dyDescent="0.3">
      <c r="A10" s="23" t="s">
        <v>36</v>
      </c>
      <c r="B10" s="42">
        <v>3829070000</v>
      </c>
      <c r="C10" s="42"/>
      <c r="D10" s="42"/>
      <c r="E10" s="42">
        <f>$B10      +$C10      +$D10</f>
        <v>3829070000</v>
      </c>
      <c r="F10" s="43">
        <v>3715910000</v>
      </c>
      <c r="G10" s="44">
        <v>3705625000</v>
      </c>
      <c r="H10" s="43">
        <v>877573000</v>
      </c>
      <c r="I10" s="44">
        <v>665190203</v>
      </c>
      <c r="J10" s="43">
        <v>1223338000</v>
      </c>
      <c r="K10" s="44">
        <v>1313305572</v>
      </c>
      <c r="L10" s="43">
        <v>720172000</v>
      </c>
      <c r="M10" s="44">
        <v>640871577</v>
      </c>
      <c r="N10" s="43"/>
      <c r="O10" s="44"/>
      <c r="P10" s="43">
        <f>$H10      +$J10      +$L10      +$N10</f>
        <v>2821083000</v>
      </c>
      <c r="Q10" s="44">
        <f>$I10      +$K10      +$M10      +$O10</f>
        <v>2619367352</v>
      </c>
      <c r="R10" s="24">
        <f>IF(($J10      =0),0,((($L10      -$J10      )/$J10      )*100))</f>
        <v>-41.130578793432392</v>
      </c>
      <c r="S10" s="25">
        <f>IF(($K10      =0),0,((($M10      -$K10      )/$K10      )*100))</f>
        <v>-51.201640298835194</v>
      </c>
      <c r="T10" s="24">
        <f>IF(($E10      =0),0,(($P10      /$E10      )*100))</f>
        <v>73.675409433622264</v>
      </c>
      <c r="U10" s="26">
        <f>IF(($E10      =0),0,(($Q10      /$E10      )*100))</f>
        <v>68.407403155335373</v>
      </c>
      <c r="V10" s="43">
        <v>18926000</v>
      </c>
      <c r="W10" s="44">
        <v>3400000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846609000</v>
      </c>
      <c r="C12" s="42">
        <v>303000000</v>
      </c>
      <c r="D12" s="42"/>
      <c r="E12" s="42">
        <f>$B12      +$C12      +$D12</f>
        <v>1149609000</v>
      </c>
      <c r="F12" s="43">
        <v>1149609000</v>
      </c>
      <c r="G12" s="44">
        <v>960609000</v>
      </c>
      <c r="H12" s="43">
        <v>57080000</v>
      </c>
      <c r="I12" s="44">
        <v>49897293</v>
      </c>
      <c r="J12" s="43">
        <v>58672000</v>
      </c>
      <c r="K12" s="44">
        <v>65541179</v>
      </c>
      <c r="L12" s="43">
        <v>40407000</v>
      </c>
      <c r="M12" s="44">
        <v>41091030</v>
      </c>
      <c r="N12" s="43"/>
      <c r="O12" s="44"/>
      <c r="P12" s="43">
        <f>$H12      +$J12      +$L12      +$N12</f>
        <v>156159000</v>
      </c>
      <c r="Q12" s="44">
        <f>$I12      +$K12      +$M12      +$O12</f>
        <v>156529502</v>
      </c>
      <c r="R12" s="24">
        <f>IF(($J12      =0),0,((($L12      -$J12      )/$J12      )*100))</f>
        <v>-31.130692664303243</v>
      </c>
      <c r="S12" s="25">
        <f>IF(($K12      =0),0,((($M12      -$K12      )/$K12      )*100))</f>
        <v>-37.305018574658234</v>
      </c>
      <c r="T12" s="24">
        <f>IF(($E12      =0),0,(($P12      /$E12      )*100))</f>
        <v>13.583661923314796</v>
      </c>
      <c r="U12" s="26">
        <f>IF(($E12      =0),0,(($Q12      /$E12      )*100))</f>
        <v>13.615890446229978</v>
      </c>
      <c r="V12" s="43"/>
      <c r="W12" s="44"/>
    </row>
    <row r="13" spans="1:23" ht="13" x14ac:dyDescent="0.3">
      <c r="A13" s="23" t="s">
        <v>39</v>
      </c>
      <c r="B13" s="42">
        <v>346125000</v>
      </c>
      <c r="C13" s="42"/>
      <c r="D13" s="42"/>
      <c r="E13" s="42">
        <f>$B13      +$C13      +$D13</f>
        <v>346125000</v>
      </c>
      <c r="F13" s="43">
        <v>303683000</v>
      </c>
      <c r="G13" s="44">
        <v>303683000</v>
      </c>
      <c r="H13" s="43">
        <v>56506000</v>
      </c>
      <c r="I13" s="44">
        <v>42432832</v>
      </c>
      <c r="J13" s="43">
        <v>81874000</v>
      </c>
      <c r="K13" s="44">
        <v>59808219</v>
      </c>
      <c r="L13" s="43">
        <v>46819000</v>
      </c>
      <c r="M13" s="44">
        <v>95280897</v>
      </c>
      <c r="N13" s="43"/>
      <c r="O13" s="44"/>
      <c r="P13" s="43">
        <f>$H13      +$J13      +$L13      +$N13</f>
        <v>185199000</v>
      </c>
      <c r="Q13" s="44">
        <f>$I13      +$K13      +$M13      +$O13</f>
        <v>197521948</v>
      </c>
      <c r="R13" s="24">
        <f>IF(($J13      =0),0,((($L13      -$J13      )/$J13      )*100))</f>
        <v>-42.81579011652051</v>
      </c>
      <c r="S13" s="25">
        <f>IF(($K13      =0),0,((($M13      -$K13      )/$K13      )*100))</f>
        <v>59.310707780815207</v>
      </c>
      <c r="T13" s="24">
        <f>IF(($E13      =0),0,(($P13      /$E13      )*100))</f>
        <v>53.506392199349953</v>
      </c>
      <c r="U13" s="26">
        <f>IF(($E13      =0),0,(($Q13      /$E13      )*100))</f>
        <v>57.066651643192486</v>
      </c>
      <c r="V13" s="43"/>
      <c r="W13" s="44"/>
    </row>
    <row r="14" spans="1:23" ht="13" x14ac:dyDescent="0.3">
      <c r="A14" s="23" t="s">
        <v>40</v>
      </c>
      <c r="B14" s="42">
        <v>79194000</v>
      </c>
      <c r="C14" s="42"/>
      <c r="D14" s="42"/>
      <c r="E14" s="42">
        <f>$B14      +$C14      +$D14</f>
        <v>79194000</v>
      </c>
      <c r="F14" s="43">
        <v>79194000</v>
      </c>
      <c r="G14" s="44">
        <v>77094000</v>
      </c>
      <c r="H14" s="43">
        <v>17122000</v>
      </c>
      <c r="I14" s="44">
        <v>14800817</v>
      </c>
      <c r="J14" s="43">
        <v>24485000</v>
      </c>
      <c r="K14" s="44">
        <v>14659515</v>
      </c>
      <c r="L14" s="43">
        <v>2377000</v>
      </c>
      <c r="M14" s="44">
        <v>18598001</v>
      </c>
      <c r="N14" s="43"/>
      <c r="O14" s="44"/>
      <c r="P14" s="43">
        <f>$H14      +$J14      +$L14      +$N14</f>
        <v>43984000</v>
      </c>
      <c r="Q14" s="44">
        <f>$I14      +$K14      +$M14      +$O14</f>
        <v>48058333</v>
      </c>
      <c r="R14" s="24">
        <f>IF(($J14      =0),0,((($L14      -$J14      )/$J14      )*100))</f>
        <v>-90.292015519705942</v>
      </c>
      <c r="S14" s="25">
        <f>IF(($K14      =0),0,((($M14      -$K14      )/$K14      )*100))</f>
        <v>26.866414066222514</v>
      </c>
      <c r="T14" s="24">
        <f>IF(($E14      =0),0,(($P14      /$E14      )*100))</f>
        <v>55.539561077859432</v>
      </c>
      <c r="U14" s="26">
        <f>IF(($E14      =0),0,(($Q14      /$E14      )*100))</f>
        <v>60.68431068010203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28354000</v>
      </c>
      <c r="C16" s="42"/>
      <c r="D16" s="42"/>
      <c r="E16" s="42">
        <f>$B16      +$C16      +$D16</f>
        <v>28354000</v>
      </c>
      <c r="F16" s="43">
        <v>28354000</v>
      </c>
      <c r="G16" s="44">
        <v>26528000</v>
      </c>
      <c r="H16" s="43">
        <v>2850000</v>
      </c>
      <c r="I16" s="44">
        <v>1802078</v>
      </c>
      <c r="J16" s="43">
        <v>7765000</v>
      </c>
      <c r="K16" s="44">
        <v>6874431</v>
      </c>
      <c r="L16" s="43">
        <v>8962000</v>
      </c>
      <c r="M16" s="44">
        <v>6991666</v>
      </c>
      <c r="N16" s="43"/>
      <c r="O16" s="44"/>
      <c r="P16" s="43">
        <f>$H16      +$J16      +$L16      +$N16</f>
        <v>19577000</v>
      </c>
      <c r="Q16" s="44">
        <f>$I16      +$K16      +$M16      +$O16</f>
        <v>15668175</v>
      </c>
      <c r="R16" s="24">
        <f>IF(($J16      =0),0,((($L16      -$J16      )/$J16      )*100))</f>
        <v>15.415325177076625</v>
      </c>
      <c r="S16" s="25">
        <f>IF(($K16      =0),0,((($M16      -$K16      )/$K16      )*100))</f>
        <v>1.7053775068802057</v>
      </c>
      <c r="T16" s="24">
        <f>IF(($E16      =0),0,(($P16      /$E16      )*100))</f>
        <v>69.044931932002541</v>
      </c>
      <c r="U16" s="26">
        <f>IF(($E16      =0),0,(($Q16      /$E16      )*100))</f>
        <v>55.259134513648867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>
        <v>76432000</v>
      </c>
      <c r="C20" s="42">
        <v>393800000</v>
      </c>
      <c r="D20" s="42"/>
      <c r="E20" s="42">
        <f>$B20      +$C20      +$D20</f>
        <v>470232000</v>
      </c>
      <c r="F20" s="43">
        <v>470232000</v>
      </c>
      <c r="G20" s="44">
        <v>470232000</v>
      </c>
      <c r="H20" s="43">
        <v>2312000</v>
      </c>
      <c r="I20" s="44">
        <v>9731915</v>
      </c>
      <c r="J20" s="43">
        <v>19996000</v>
      </c>
      <c r="K20" s="44">
        <v>17825356</v>
      </c>
      <c r="L20" s="43">
        <v>12072000</v>
      </c>
      <c r="M20" s="44">
        <v>14238214</v>
      </c>
      <c r="N20" s="43"/>
      <c r="O20" s="44"/>
      <c r="P20" s="43">
        <f>$H20      +$J20      +$L20      +$N20</f>
        <v>34380000</v>
      </c>
      <c r="Q20" s="44">
        <f>$I20      +$K20      +$M20      +$O20</f>
        <v>41795485</v>
      </c>
      <c r="R20" s="24">
        <f>IF(($J20      =0),0,((($L20      -$J20      )/$J20      )*100))</f>
        <v>-39.627925585117026</v>
      </c>
      <c r="S20" s="25">
        <f>IF(($K20      =0),0,((($M20      -$K20      )/$K20      )*100))</f>
        <v>-20.123816881974193</v>
      </c>
      <c r="T20" s="24">
        <f>IF(($E20      =0),0,(($P20      /$E20      )*100))</f>
        <v>7.3112846424743525</v>
      </c>
      <c r="U20" s="26">
        <f>IF(($E20      =0),0,(($Q20      /$E20      )*100))</f>
        <v>8.8882689821194649</v>
      </c>
      <c r="V20" s="43">
        <v>145850000</v>
      </c>
      <c r="W20" s="44">
        <v>12431000</v>
      </c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722834000</v>
      </c>
      <c r="C22" s="42"/>
      <c r="D22" s="42"/>
      <c r="E22" s="42">
        <f>$B22      +$C22      +$D22</f>
        <v>722834000</v>
      </c>
      <c r="F22" s="43">
        <v>722834000</v>
      </c>
      <c r="G22" s="44">
        <v>722834000</v>
      </c>
      <c r="H22" s="43">
        <v>126266000</v>
      </c>
      <c r="I22" s="44">
        <v>119635456</v>
      </c>
      <c r="J22" s="43">
        <v>248341000</v>
      </c>
      <c r="K22" s="44">
        <v>224262554</v>
      </c>
      <c r="L22" s="43">
        <v>187419000</v>
      </c>
      <c r="M22" s="44">
        <v>238154505</v>
      </c>
      <c r="N22" s="43"/>
      <c r="O22" s="44"/>
      <c r="P22" s="43">
        <f>$H22      +$J22      +$L22      +$N22</f>
        <v>562026000</v>
      </c>
      <c r="Q22" s="44">
        <f>$I22      +$K22      +$M22      +$O22</f>
        <v>582052515</v>
      </c>
      <c r="R22" s="24">
        <f>IF(($J22      =0),0,((($L22      -$J22      )/$J22      )*100))</f>
        <v>-24.531591642137222</v>
      </c>
      <c r="S22" s="25">
        <f>IF(($K22      =0),0,((($M22      -$K22      )/$K22      )*100))</f>
        <v>6.1945031625743452</v>
      </c>
      <c r="T22" s="24">
        <f>IF(($E22      =0),0,(($P22      /$E22      )*100))</f>
        <v>77.75312174026125</v>
      </c>
      <c r="U22" s="26">
        <f>IF(($E22      =0),0,(($Q22      /$E22      )*100))</f>
        <v>80.523676943807288</v>
      </c>
      <c r="V22" s="43"/>
      <c r="W22" s="44"/>
    </row>
    <row r="23" spans="1:23" ht="13" x14ac:dyDescent="0.3">
      <c r="A23" s="23" t="s">
        <v>49</v>
      </c>
      <c r="B23" s="42">
        <v>1121129000</v>
      </c>
      <c r="C23" s="42"/>
      <c r="D23" s="42"/>
      <c r="E23" s="42">
        <f>$B23      +$C23      +$D23</f>
        <v>1121129000</v>
      </c>
      <c r="F23" s="43">
        <v>1121129000</v>
      </c>
      <c r="G23" s="44">
        <v>1081129000</v>
      </c>
      <c r="H23" s="43">
        <v>252865000</v>
      </c>
      <c r="I23" s="44">
        <v>175179687</v>
      </c>
      <c r="J23" s="43">
        <v>312200000</v>
      </c>
      <c r="K23" s="44">
        <v>425561597</v>
      </c>
      <c r="L23" s="43">
        <v>193786000</v>
      </c>
      <c r="M23" s="44">
        <v>162760644</v>
      </c>
      <c r="N23" s="43"/>
      <c r="O23" s="44"/>
      <c r="P23" s="43">
        <f>$H23      +$J23      +$L23      +$N23</f>
        <v>758851000</v>
      </c>
      <c r="Q23" s="44">
        <f>$I23      +$K23      +$M23      +$O23</f>
        <v>763501928</v>
      </c>
      <c r="R23" s="24">
        <f>IF(($J23      =0),0,((($L23      -$J23      )/$J23      )*100))</f>
        <v>-37.928891736066625</v>
      </c>
      <c r="S23" s="25">
        <f>IF(($K23      =0),0,((($M23      -$K23      )/$K23      )*100))</f>
        <v>-61.753916437154452</v>
      </c>
      <c r="T23" s="24">
        <f>IF(($E23      =0),0,(($P23      /$E23      )*100))</f>
        <v>67.686323340133029</v>
      </c>
      <c r="U23" s="26">
        <f>IF(($E23      =0),0,(($Q23      /$E23      )*100))</f>
        <v>68.101166591890845</v>
      </c>
      <c r="V23" s="43">
        <v>10695000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338502000</v>
      </c>
      <c r="C25" s="42"/>
      <c r="D25" s="42"/>
      <c r="E25" s="42">
        <f>$B25      +$C25      +$D25</f>
        <v>338502000</v>
      </c>
      <c r="F25" s="43">
        <v>338502000</v>
      </c>
      <c r="G25" s="44">
        <v>338502000</v>
      </c>
      <c r="H25" s="43">
        <v>106301000</v>
      </c>
      <c r="I25" s="44">
        <v>71166529</v>
      </c>
      <c r="J25" s="43">
        <v>109689000</v>
      </c>
      <c r="K25" s="44">
        <v>86732220</v>
      </c>
      <c r="L25" s="43">
        <v>53677000</v>
      </c>
      <c r="M25" s="44">
        <v>85424115</v>
      </c>
      <c r="N25" s="43"/>
      <c r="O25" s="44"/>
      <c r="P25" s="43">
        <f>$H25      +$J25      +$L25      +$N25</f>
        <v>269667000</v>
      </c>
      <c r="Q25" s="44">
        <f>$I25      +$K25      +$M25      +$O25</f>
        <v>243322864</v>
      </c>
      <c r="R25" s="24">
        <f>IF(($J25      =0),0,((($L25      -$J25      )/$J25      )*100))</f>
        <v>-51.064372908860499</v>
      </c>
      <c r="S25" s="25">
        <f>IF(($K25      =0),0,((($M25      -$K25      )/$K25      )*100))</f>
        <v>-1.5082111353773719</v>
      </c>
      <c r="T25" s="24">
        <f>IF(($E25      =0),0,(($P25      /$E25      )*100))</f>
        <v>79.664817342290434</v>
      </c>
      <c r="U25" s="26">
        <f>IF(($E25      =0),0,(($Q25      /$E25      )*100))</f>
        <v>71.882252985211309</v>
      </c>
      <c r="V25" s="43"/>
      <c r="W25" s="44"/>
    </row>
    <row r="26" spans="1:23" ht="13" x14ac:dyDescent="0.3">
      <c r="A26" s="23" t="s">
        <v>52</v>
      </c>
      <c r="B26" s="42">
        <v>820674000</v>
      </c>
      <c r="C26" s="42"/>
      <c r="D26" s="42"/>
      <c r="E26" s="42">
        <f>$B26      +$C26      +$D26</f>
        <v>820674000</v>
      </c>
      <c r="F26" s="43">
        <v>820674000</v>
      </c>
      <c r="G26" s="44">
        <v>820674000</v>
      </c>
      <c r="H26" s="43">
        <v>163169000</v>
      </c>
      <c r="I26" s="44">
        <v>67512000</v>
      </c>
      <c r="J26" s="43">
        <v>248335000</v>
      </c>
      <c r="K26" s="44">
        <v>344381000</v>
      </c>
      <c r="L26" s="43">
        <v>173669000</v>
      </c>
      <c r="M26" s="44">
        <v>68490000</v>
      </c>
      <c r="N26" s="43"/>
      <c r="O26" s="44"/>
      <c r="P26" s="43">
        <f>$H26      +$J26      +$L26      +$N26</f>
        <v>585173000</v>
      </c>
      <c r="Q26" s="44">
        <f>$I26      +$K26      +$M26      +$O26</f>
        <v>480383000</v>
      </c>
      <c r="R26" s="24">
        <f>IF(($J26      =0),0,((($L26      -$J26      )/$J26      )*100))</f>
        <v>-30.066643848027862</v>
      </c>
      <c r="S26" s="25">
        <f>IF(($K26      =0),0,((($M26      -$K26      )/$K26      )*100))</f>
        <v>-80.112143236705862</v>
      </c>
      <c r="T26" s="24">
        <f>IF(($E26      =0),0,(($P26      /$E26      )*100))</f>
        <v>71.303952604810192</v>
      </c>
      <c r="U26" s="26">
        <f>IF(($E26      =0),0,(($Q26      /$E26      )*100))</f>
        <v>58.535179620653267</v>
      </c>
      <c r="V26" s="43"/>
      <c r="W26" s="44"/>
    </row>
    <row r="27" spans="1:23" ht="13" x14ac:dyDescent="0.3">
      <c r="A27" s="23" t="s">
        <v>53</v>
      </c>
      <c r="B27" s="42">
        <v>221753000</v>
      </c>
      <c r="C27" s="42"/>
      <c r="D27" s="42"/>
      <c r="E27" s="42">
        <f>$B27      +$C27      +$D27</f>
        <v>221753000</v>
      </c>
      <c r="F27" s="43"/>
      <c r="G27" s="44"/>
      <c r="H27" s="43"/>
      <c r="I27" s="44"/>
      <c r="J27" s="43"/>
      <c r="K27" s="44">
        <v>-1707838</v>
      </c>
      <c r="L27" s="43"/>
      <c r="M27" s="44">
        <v>108051220</v>
      </c>
      <c r="N27" s="43"/>
      <c r="O27" s="44"/>
      <c r="P27" s="43">
        <f>$H27      +$J27      +$L27      +$N27</f>
        <v>0</v>
      </c>
      <c r="Q27" s="44">
        <f>$I27      +$K27      +$M27      +$O27</f>
        <v>106343382</v>
      </c>
      <c r="R27" s="24">
        <f>IF(($J27      =0),0,((($L27      -$J27      )/$J27      )*100))</f>
        <v>0</v>
      </c>
      <c r="S27" s="25">
        <f>IF(($K27      =0),0,((($M27      -$K27      )/$K27      )*100))</f>
        <v>-6426.7839221284457</v>
      </c>
      <c r="T27" s="24">
        <f>IF(($E27      =0),0,(($P27      /$E27      )*100))</f>
        <v>0</v>
      </c>
      <c r="U27" s="26">
        <f>IF(($E27      =0),0,(($Q27      /$E27      )*100))</f>
        <v>47.955780530590339</v>
      </c>
      <c r="V27" s="43"/>
      <c r="W27" s="44"/>
    </row>
    <row r="28" spans="1:23" ht="13" x14ac:dyDescent="0.3">
      <c r="A28" s="19" t="s">
        <v>54</v>
      </c>
      <c r="B28" s="39">
        <f>SUM(B29:B42)</f>
        <v>329017000</v>
      </c>
      <c r="C28" s="39">
        <f>SUM(C29:C42)</f>
        <v>0</v>
      </c>
      <c r="D28" s="39">
        <f>SUM(D29:D42)</f>
        <v>0</v>
      </c>
      <c r="E28" s="39">
        <f>SUM(E29:E42)</f>
        <v>329017000</v>
      </c>
      <c r="F28" s="40">
        <f>SUM(F29:F42)</f>
        <v>326834000</v>
      </c>
      <c r="G28" s="41">
        <f>SUM(G29:G42)</f>
        <v>326834000</v>
      </c>
      <c r="H28" s="40">
        <f>SUM(H29:H42)</f>
        <v>65628000</v>
      </c>
      <c r="I28" s="41">
        <f>SUM(I29:I42)</f>
        <v>66056256</v>
      </c>
      <c r="J28" s="40">
        <f>SUM(J29:J42)</f>
        <v>70666000</v>
      </c>
      <c r="K28" s="41">
        <f>SUM(K29:K42)</f>
        <v>92166611</v>
      </c>
      <c r="L28" s="40">
        <f>SUM(L29:L42)</f>
        <v>49979000</v>
      </c>
      <c r="M28" s="41">
        <f>SUM(M29:M42)</f>
        <v>77123088</v>
      </c>
      <c r="N28" s="40">
        <f>SUM(N29:N42)</f>
        <v>0</v>
      </c>
      <c r="O28" s="41">
        <f>SUM(O29:O42)</f>
        <v>0</v>
      </c>
      <c r="P28" s="40">
        <f>SUM(P29:P42)</f>
        <v>186273000</v>
      </c>
      <c r="Q28" s="41">
        <f>SUM(Q29:Q42)</f>
        <v>235345955</v>
      </c>
      <c r="R28" s="20">
        <f>IF(($J28      =0),0,((($L28      -$J28      )/$J28      )*100))</f>
        <v>-29.274332776724311</v>
      </c>
      <c r="S28" s="21">
        <f>IF(($K28      =0),0,((($M28      -$K28      )/$K28      )*100))</f>
        <v>-16.322096295804997</v>
      </c>
      <c r="T28" s="20">
        <f>IF(($E28      =0),0,(($P28      /$E28      )*100))</f>
        <v>56.615007735162628</v>
      </c>
      <c r="U28" s="22">
        <f>IF(($E28      =0),0,(($Q28      /$E28      )*100))</f>
        <v>71.530028843494406</v>
      </c>
      <c r="V28" s="40">
        <f>SUM(V29:V42)</f>
        <v>41019000</v>
      </c>
      <c r="W28" s="41">
        <f>SUM(W29:W42)</f>
        <v>6136000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116200000</v>
      </c>
      <c r="C31" s="42"/>
      <c r="D31" s="42"/>
      <c r="E31" s="42">
        <f>$B31      +$C31      +$D31</f>
        <v>116200000</v>
      </c>
      <c r="F31" s="43">
        <v>116200000</v>
      </c>
      <c r="G31" s="44">
        <v>116200000</v>
      </c>
      <c r="H31" s="43">
        <v>32035000</v>
      </c>
      <c r="I31" s="44">
        <v>24152327</v>
      </c>
      <c r="J31" s="43">
        <v>21876000</v>
      </c>
      <c r="K31" s="44">
        <v>25986675</v>
      </c>
      <c r="L31" s="43">
        <v>16414000</v>
      </c>
      <c r="M31" s="44">
        <v>22055478</v>
      </c>
      <c r="N31" s="43"/>
      <c r="O31" s="44"/>
      <c r="P31" s="43">
        <f>$H31      +$J31      +$L31      +$N31</f>
        <v>70325000</v>
      </c>
      <c r="Q31" s="44">
        <f>$I31      +$K31      +$M31      +$O31</f>
        <v>72194480</v>
      </c>
      <c r="R31" s="24">
        <f>IF(($J31      =0),0,((($L31      -$J31      )/$J31      )*100))</f>
        <v>-24.968001462790273</v>
      </c>
      <c r="S31" s="25">
        <f>IF(($K31      =0),0,((($M31      -$K31      )/$K31      )*100))</f>
        <v>-15.127741429020835</v>
      </c>
      <c r="T31" s="24">
        <f>IF(($E31      =0),0,(($P31      /$E31      )*100))</f>
        <v>60.52065404475043</v>
      </c>
      <c r="U31" s="26">
        <f>IF(($E31      =0),0,(($Q31      /$E31      )*100))</f>
        <v>62.129500860585196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137817000</v>
      </c>
      <c r="C33" s="42"/>
      <c r="D33" s="42"/>
      <c r="E33" s="42">
        <f>$B33      +$C33      +$D33</f>
        <v>137817000</v>
      </c>
      <c r="F33" s="43">
        <v>138184000</v>
      </c>
      <c r="G33" s="44">
        <v>138184000</v>
      </c>
      <c r="H33" s="43">
        <v>28204000</v>
      </c>
      <c r="I33" s="44">
        <v>28223598</v>
      </c>
      <c r="J33" s="43">
        <v>35172000</v>
      </c>
      <c r="K33" s="44">
        <v>59000178</v>
      </c>
      <c r="L33" s="43">
        <v>18087000</v>
      </c>
      <c r="M33" s="44">
        <v>38170389</v>
      </c>
      <c r="N33" s="43"/>
      <c r="O33" s="44"/>
      <c r="P33" s="43">
        <f>$H33      +$J33      +$L33      +$N33</f>
        <v>81463000</v>
      </c>
      <c r="Q33" s="44">
        <f>$I33      +$K33      +$M33      +$O33</f>
        <v>125394165</v>
      </c>
      <c r="R33" s="24">
        <f>IF(($J33      =0),0,((($L33      -$J33      )/$J33      )*100))</f>
        <v>-48.575571477311499</v>
      </c>
      <c r="S33" s="25">
        <f>IF(($K33      =0),0,((($M33      -$K33      )/$K33      )*100))</f>
        <v>-35.304620606398849</v>
      </c>
      <c r="T33" s="24">
        <f>IF(($E33      =0),0,(($P33      /$E33      )*100))</f>
        <v>59.10954381534934</v>
      </c>
      <c r="U33" s="26">
        <f>IF(($E33      =0),0,(($Q33      /$E33      )*100))</f>
        <v>90.985992294129176</v>
      </c>
      <c r="V33" s="43"/>
      <c r="W33" s="44"/>
    </row>
    <row r="34" spans="1:23" ht="13" x14ac:dyDescent="0.3">
      <c r="A34" s="23" t="s">
        <v>60</v>
      </c>
      <c r="B34" s="42">
        <v>31500000</v>
      </c>
      <c r="C34" s="42"/>
      <c r="D34" s="42"/>
      <c r="E34" s="42">
        <f>$B34      +$C34      +$D34</f>
        <v>31500000</v>
      </c>
      <c r="F34" s="43">
        <v>31500000</v>
      </c>
      <c r="G34" s="44">
        <v>31500000</v>
      </c>
      <c r="H34" s="43">
        <v>5389000</v>
      </c>
      <c r="I34" s="44">
        <v>13400340</v>
      </c>
      <c r="J34" s="43">
        <v>4931000</v>
      </c>
      <c r="K34" s="44">
        <v>3216706</v>
      </c>
      <c r="L34" s="43">
        <v>5595000</v>
      </c>
      <c r="M34" s="44">
        <v>9761023</v>
      </c>
      <c r="N34" s="43"/>
      <c r="O34" s="44"/>
      <c r="P34" s="43">
        <f>$H34      +$J34      +$L34      +$N34</f>
        <v>15915000</v>
      </c>
      <c r="Q34" s="44">
        <f>$I34      +$K34      +$M34      +$O34</f>
        <v>26378069</v>
      </c>
      <c r="R34" s="24">
        <f>IF(($J34      =0),0,((($L34      -$J34      )/$J34      )*100))</f>
        <v>13.465828432366662</v>
      </c>
      <c r="S34" s="25">
        <f>IF(($K34      =0),0,((($M34      -$K34      )/$K34      )*100))</f>
        <v>203.44778167479402</v>
      </c>
      <c r="T34" s="24">
        <f>IF(($E34      =0),0,(($P34      /$E34      )*100))</f>
        <v>50.523809523809526</v>
      </c>
      <c r="U34" s="26">
        <f>IF(($E34      =0),0,(($Q34      /$E34      )*100))</f>
        <v>83.739901587301588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30000000</v>
      </c>
      <c r="C36" s="42"/>
      <c r="D36" s="42"/>
      <c r="E36" s="42">
        <f>$B36      +$C36      +$D36</f>
        <v>30000000</v>
      </c>
      <c r="F36" s="43">
        <v>27450000</v>
      </c>
      <c r="G36" s="44">
        <v>27450000</v>
      </c>
      <c r="H36" s="43"/>
      <c r="I36" s="44">
        <v>279991</v>
      </c>
      <c r="J36" s="43">
        <v>7844000</v>
      </c>
      <c r="K36" s="44">
        <v>3963052</v>
      </c>
      <c r="L36" s="43">
        <v>7499000</v>
      </c>
      <c r="M36" s="44">
        <v>7136198</v>
      </c>
      <c r="N36" s="43"/>
      <c r="O36" s="44"/>
      <c r="P36" s="43">
        <f>$H36      +$J36      +$L36      +$N36</f>
        <v>15343000</v>
      </c>
      <c r="Q36" s="44">
        <f>$I36      +$K36      +$M36      +$O36</f>
        <v>11379241</v>
      </c>
      <c r="R36" s="24">
        <f>IF(($J36      =0),0,((($L36      -$J36      )/$J36      )*100))</f>
        <v>-4.3982661907190215</v>
      </c>
      <c r="S36" s="25">
        <f>IF(($K36      =0),0,((($M36      -$K36      )/$K36      )*100))</f>
        <v>80.068240335983475</v>
      </c>
      <c r="T36" s="24">
        <f>IF(($E36      =0),0,(($P36      /$E36      )*100))</f>
        <v>51.143333333333331</v>
      </c>
      <c r="U36" s="26">
        <f>IF(($E36      =0),0,(($Q36      /$E36      )*100))</f>
        <v>37.930803333333337</v>
      </c>
      <c r="V36" s="43"/>
      <c r="W36" s="44"/>
    </row>
    <row r="37" spans="1:23" ht="13" x14ac:dyDescent="0.3">
      <c r="A37" s="23" t="s">
        <v>63</v>
      </c>
      <c r="B37" s="42">
        <v>13500000</v>
      </c>
      <c r="C37" s="42"/>
      <c r="D37" s="42"/>
      <c r="E37" s="42">
        <f>$B37      +$C37      +$D37</f>
        <v>13500000</v>
      </c>
      <c r="F37" s="43">
        <v>13500000</v>
      </c>
      <c r="G37" s="44">
        <v>13500000</v>
      </c>
      <c r="H37" s="43"/>
      <c r="I37" s="44"/>
      <c r="J37" s="43">
        <v>843000</v>
      </c>
      <c r="K37" s="44"/>
      <c r="L37" s="43">
        <v>2384000</v>
      </c>
      <c r="M37" s="44"/>
      <c r="N37" s="43"/>
      <c r="O37" s="44"/>
      <c r="P37" s="43">
        <f>$H37      +$J37      +$L37      +$N37</f>
        <v>3227000</v>
      </c>
      <c r="Q37" s="44">
        <f>$I37      +$K37      +$M37      +$O37</f>
        <v>0</v>
      </c>
      <c r="R37" s="24">
        <f>IF(($J37      =0),0,((($L37      -$J37      )/$J37      )*100))</f>
        <v>182.79952550415183</v>
      </c>
      <c r="S37" s="25">
        <f>IF(($K37      =0),0,((($M37      -$K37      )/$K37      )*100))</f>
        <v>0</v>
      </c>
      <c r="T37" s="24">
        <f>IF(($E37      =0),0,(($P37      /$E37      )*100))</f>
        <v>23.903703703703705</v>
      </c>
      <c r="U37" s="26">
        <f>IF(($E37      =0),0,(($Q37      /$E37      )*100))</f>
        <v>0</v>
      </c>
      <c r="V37" s="43">
        <v>41019000</v>
      </c>
      <c r="W37" s="44">
        <v>6136000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765975000</v>
      </c>
      <c r="C43" s="45">
        <f>+C44+C56</f>
        <v>0</v>
      </c>
      <c r="D43" s="45">
        <f>+D44+D56</f>
        <v>0</v>
      </c>
      <c r="E43" s="45">
        <f>+E44+E56</f>
        <v>765975000</v>
      </c>
      <c r="F43" s="46">
        <f>+F44+F56</f>
        <v>723653000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765975000</v>
      </c>
      <c r="C44" s="39">
        <f>SUM(C45:C55)</f>
        <v>0</v>
      </c>
      <c r="D44" s="39">
        <f>SUM(D45:D55)</f>
        <v>0</v>
      </c>
      <c r="E44" s="39">
        <f>SUM(E45:E55)</f>
        <v>765975000</v>
      </c>
      <c r="F44" s="40">
        <f>SUM(F45:F55)</f>
        <v>723653000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>$B45      +$C45      +$D45</f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466144000</v>
      </c>
      <c r="C46" s="42"/>
      <c r="D46" s="42"/>
      <c r="E46" s="42">
        <f>$B46      +$C46      +$D46</f>
        <v>466144000</v>
      </c>
      <c r="F46" s="43">
        <v>423822000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18500000</v>
      </c>
      <c r="C47" s="42"/>
      <c r="D47" s="42"/>
      <c r="E47" s="42">
        <f>$B47      +$C47      +$D47</f>
        <v>18500000</v>
      </c>
      <c r="F47" s="43">
        <v>18500000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235331000</v>
      </c>
      <c r="C53" s="42"/>
      <c r="D53" s="42"/>
      <c r="E53" s="42">
        <f>$B53      +$C53      +$D53</f>
        <v>235331000</v>
      </c>
      <c r="F53" s="43">
        <v>235331000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>$B55      +$C55      +$D55</f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0</v>
      </c>
      <c r="C56" s="39">
        <f>SUM(C57:C60)</f>
        <v>0</v>
      </c>
      <c r="D56" s="39">
        <f>SUM(D57:D60)</f>
        <v>0</v>
      </c>
      <c r="E56" s="39">
        <f>SUM(E57:E60)</f>
        <v>0</v>
      </c>
      <c r="F56" s="40">
        <f>SUM(F57:F60)</f>
        <v>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>$B59      +$C59      +$D59</f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9525668000</v>
      </c>
      <c r="C61" s="39">
        <f>+C8+C43</f>
        <v>696800000</v>
      </c>
      <c r="D61" s="39">
        <f>+D8+D43</f>
        <v>0</v>
      </c>
      <c r="E61" s="39">
        <f>+E8+E43</f>
        <v>10222468000</v>
      </c>
      <c r="F61" s="40">
        <f>+F8+F43</f>
        <v>9800608000</v>
      </c>
      <c r="G61" s="41">
        <f>+G8+G43</f>
        <v>8833744000</v>
      </c>
      <c r="H61" s="40">
        <f>+H8+H43</f>
        <v>1727672000</v>
      </c>
      <c r="I61" s="41">
        <f>+I8+I43</f>
        <v>1283405066</v>
      </c>
      <c r="J61" s="40">
        <f>+J8+J43</f>
        <v>2405361000</v>
      </c>
      <c r="K61" s="41">
        <f>+K8+K43</f>
        <v>2649410416</v>
      </c>
      <c r="L61" s="40">
        <f>+L8+L43</f>
        <v>1489339000</v>
      </c>
      <c r="M61" s="41">
        <f>+M8+M43</f>
        <v>1557074957</v>
      </c>
      <c r="N61" s="40">
        <f>+N8+N43</f>
        <v>0</v>
      </c>
      <c r="O61" s="41">
        <f>+O8+O43</f>
        <v>0</v>
      </c>
      <c r="P61" s="40">
        <f>+P8+P43</f>
        <v>5622372000</v>
      </c>
      <c r="Q61" s="41">
        <f>+Q8+Q43</f>
        <v>5489890439</v>
      </c>
      <c r="R61" s="20">
        <f>IF(($J61      =0),0,((($L61      -$J61      )/$J61      )*100))</f>
        <v>-38.082516512074491</v>
      </c>
      <c r="S61" s="21">
        <f>IF(($K61      =0),0,((($M61      -$K61      )/$K61      )*100))</f>
        <v>-41.229378898916508</v>
      </c>
      <c r="T61" s="20">
        <f>IF(($E61      =0),0,(($P61      /$E61      )*100))</f>
        <v>55.000142822653011</v>
      </c>
      <c r="U61" s="22">
        <f>IF(($E61      =0),0,(($Q61      /$E61      )*100))</f>
        <v>53.70415871196662</v>
      </c>
      <c r="V61" s="40">
        <f>+V8+V43</f>
        <v>216490000</v>
      </c>
      <c r="W61" s="41">
        <f>+W8+W43</f>
        <v>21967000</v>
      </c>
    </row>
    <row r="62" spans="1:23" ht="13" x14ac:dyDescent="0.3">
      <c r="A62" s="19" t="s">
        <v>86</v>
      </c>
      <c r="B62" s="39">
        <f>SUM(B63:B64)</f>
        <v>1441639000</v>
      </c>
      <c r="C62" s="39">
        <f>SUM(C63:C64)</f>
        <v>0</v>
      </c>
      <c r="D62" s="39">
        <f>SUM(D63:D64)</f>
        <v>0</v>
      </c>
      <c r="E62" s="39">
        <f>SUM(E63:E64)</f>
        <v>1441639000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132995000</v>
      </c>
      <c r="J62" s="40">
        <f>SUM(J63:J64)</f>
        <v>0</v>
      </c>
      <c r="K62" s="41">
        <f>SUM(K63:K64)</f>
        <v>479482000</v>
      </c>
      <c r="L62" s="40">
        <f>SUM(L63:L64)</f>
        <v>0</v>
      </c>
      <c r="M62" s="41">
        <f>SUM(M63:M64)</f>
        <v>342170000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954647000</v>
      </c>
      <c r="R62" s="20">
        <f>IF(($J62      =0),0,((($L62      -$J62      )/$J62      )*100))</f>
        <v>0</v>
      </c>
      <c r="S62" s="21">
        <f>IF(($K62      =0),0,((($M62      -$K62      )/$K62      )*100))</f>
        <v>-28.63757137911329</v>
      </c>
      <c r="T62" s="20">
        <f>IF(($E62      =0),0,(($P62      /$E62      )*100))</f>
        <v>0</v>
      </c>
      <c r="U62" s="22">
        <f>IF(($E62      =0),0,(($Q62      /$E62      )*100))</f>
        <v>66.21955982045435</v>
      </c>
      <c r="V62" s="40">
        <f>SUM(V63:V64)</f>
        <v>15891000</v>
      </c>
      <c r="W62" s="41">
        <f>SUM(W63:W64)</f>
        <v>15891000</v>
      </c>
    </row>
    <row r="63" spans="1:23" s="27" customFormat="1" ht="12.75" customHeight="1" thickBot="1" x14ac:dyDescent="0.35">
      <c r="A63" s="23" t="s">
        <v>87</v>
      </c>
      <c r="B63" s="42">
        <v>1441639000</v>
      </c>
      <c r="C63" s="42"/>
      <c r="D63" s="42"/>
      <c r="E63" s="42">
        <f>$B63      +$C63      +$D63</f>
        <v>1441639000</v>
      </c>
      <c r="F63" s="43"/>
      <c r="G63" s="44"/>
      <c r="H63" s="43"/>
      <c r="I63" s="44">
        <v>132995000</v>
      </c>
      <c r="J63" s="43"/>
      <c r="K63" s="44">
        <v>479482000</v>
      </c>
      <c r="L63" s="43"/>
      <c r="M63" s="44">
        <v>342170000</v>
      </c>
      <c r="N63" s="43"/>
      <c r="O63" s="44"/>
      <c r="P63" s="43">
        <f>$H63      +$J63      +$L63      +$N63</f>
        <v>0</v>
      </c>
      <c r="Q63" s="44">
        <f>$I63      +$K63      +$M63      +$O63</f>
        <v>954647000</v>
      </c>
      <c r="R63" s="24">
        <f>IF(($J63      =0),0,((($L63      -$J63      )/$J63      )*100))</f>
        <v>0</v>
      </c>
      <c r="S63" s="25">
        <f>IF(($K63      =0),0,((($M63      -$K63      )/$K63      )*100))</f>
        <v>-28.63757137911329</v>
      </c>
      <c r="T63" s="24">
        <f>IF(($E63      =0),0,(($P63      /$E63      )*100))</f>
        <v>0</v>
      </c>
      <c r="U63" s="26">
        <f>IF(($E63      =0),0,(($Q63      /$E63      )*100))</f>
        <v>66.21955982045435</v>
      </c>
      <c r="V63" s="43">
        <v>15891000</v>
      </c>
      <c r="W63" s="44">
        <v>15891000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10967307000</v>
      </c>
      <c r="C65" s="48">
        <f>+C61+C62</f>
        <v>696800000</v>
      </c>
      <c r="D65" s="48">
        <f>+D61+D62</f>
        <v>0</v>
      </c>
      <c r="E65" s="48">
        <f>+E61+E62</f>
        <v>11664107000</v>
      </c>
      <c r="F65" s="49">
        <f>+F61+F62</f>
        <v>9800608000</v>
      </c>
      <c r="G65" s="50">
        <f>+G61+G62</f>
        <v>8833744000</v>
      </c>
      <c r="H65" s="49">
        <f>+H61+H62</f>
        <v>1727672000</v>
      </c>
      <c r="I65" s="50">
        <f>+I61+I62</f>
        <v>1416400066</v>
      </c>
      <c r="J65" s="49">
        <f>+J61+J62</f>
        <v>2405361000</v>
      </c>
      <c r="K65" s="50">
        <f>+K61+K62</f>
        <v>3128892416</v>
      </c>
      <c r="L65" s="49">
        <f>+L61+L62</f>
        <v>1489339000</v>
      </c>
      <c r="M65" s="51">
        <f>+M61+M62</f>
        <v>1899244957</v>
      </c>
      <c r="N65" s="49">
        <f>+N61+N62</f>
        <v>0</v>
      </c>
      <c r="O65" s="50">
        <f>+O61+O62</f>
        <v>0</v>
      </c>
      <c r="P65" s="49">
        <f>+P61+P62</f>
        <v>5622372000</v>
      </c>
      <c r="Q65" s="50">
        <f>+Q61+Q62</f>
        <v>6444537439</v>
      </c>
      <c r="R65" s="34">
        <f>IF(($J65      =0),0,((($L65      -$J65      )/$J65      )*100))</f>
        <v>-38.082516512074491</v>
      </c>
      <c r="S65" s="35">
        <f>IF(($K65      =0),0,((($M65      -$K65      )/$K65      )*100))</f>
        <v>-39.299767953414985</v>
      </c>
      <c r="T65" s="34">
        <f>IF(($E65      =0),0,(($P65      /$E65      )*100))</f>
        <v>48.20233559242898</v>
      </c>
      <c r="U65" s="35">
        <f>IF(($E65      =0),0,(($Q65      /$E65      )*100))</f>
        <v>55.251014406846579</v>
      </c>
      <c r="V65" s="49">
        <f>+V61+V62</f>
        <v>232381000</v>
      </c>
      <c r="W65" s="50">
        <f>+W61+W62</f>
        <v>37858000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E71F-A1B0-4A38-A3B0-ECE7BF554483}">
  <sheetPr>
    <pageSetUpPr fitToPage="1"/>
  </sheetPr>
  <dimension ref="A1:W80"/>
  <sheetViews>
    <sheetView showGridLines="0" workbookViewId="0">
      <selection activeCell="A9" sqref="A9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5277968000</v>
      </c>
      <c r="C8" s="36">
        <f>+C9+C28</f>
        <v>407156000</v>
      </c>
      <c r="D8" s="36">
        <f>+D9+D28</f>
        <v>0</v>
      </c>
      <c r="E8" s="36">
        <f>+E9+E28</f>
        <v>5685124000</v>
      </c>
      <c r="F8" s="37">
        <f>+F9+F28</f>
        <v>5669368000</v>
      </c>
      <c r="G8" s="38">
        <f>+G9+G28</f>
        <v>5548379000</v>
      </c>
      <c r="H8" s="37">
        <f>+H9+H28</f>
        <v>1219819000</v>
      </c>
      <c r="I8" s="38">
        <f>+I9+I28</f>
        <v>1257617873</v>
      </c>
      <c r="J8" s="37">
        <f>+J9+J28</f>
        <v>1777541000</v>
      </c>
      <c r="K8" s="38">
        <f>+K9+K28</f>
        <v>1544288856</v>
      </c>
      <c r="L8" s="37">
        <f>+L9+L28</f>
        <v>934536000</v>
      </c>
      <c r="M8" s="38">
        <f>+M9+M28</f>
        <v>1257661791</v>
      </c>
      <c r="N8" s="37">
        <f>+N9+N28</f>
        <v>0</v>
      </c>
      <c r="O8" s="38">
        <f>+O9+O28</f>
        <v>0</v>
      </c>
      <c r="P8" s="37">
        <f>+P9+P28</f>
        <v>3931896000</v>
      </c>
      <c r="Q8" s="38">
        <f>+Q9+Q28</f>
        <v>4059568520</v>
      </c>
      <c r="R8" s="16">
        <f>IF(($J8       =0),0,((($L8       -$J8       )/$J8       )*100))</f>
        <v>-47.425347713498589</v>
      </c>
      <c r="S8" s="17">
        <f>IF(($K8       =0),0,((($M8       -$K8       )/$K8       )*100))</f>
        <v>-18.560456736210497</v>
      </c>
      <c r="T8" s="16">
        <f>IF(($E8       =0),0,(($P8       /$E8       )*100))</f>
        <v>69.161129994701966</v>
      </c>
      <c r="U8" s="18">
        <f>IF(($E8       =0),0,(($Q8       /$E8       )*100))</f>
        <v>71.406859727246058</v>
      </c>
      <c r="V8" s="37">
        <f>+V9+V28</f>
        <v>126831000</v>
      </c>
      <c r="W8" s="38">
        <f>+W9+W28</f>
        <v>39517000</v>
      </c>
    </row>
    <row r="9" spans="1:23" ht="13" x14ac:dyDescent="0.3">
      <c r="A9" s="19" t="s">
        <v>35</v>
      </c>
      <c r="B9" s="39">
        <f>SUM(B10:B27)</f>
        <v>5026092000</v>
      </c>
      <c r="C9" s="39">
        <f>SUM(C10:C27)</f>
        <v>407156000</v>
      </c>
      <c r="D9" s="39">
        <f>SUM(D10:D27)</f>
        <v>0</v>
      </c>
      <c r="E9" s="39">
        <f>SUM(E10:E27)</f>
        <v>5433248000</v>
      </c>
      <c r="F9" s="40">
        <f>SUM(F10:F27)</f>
        <v>5419774000</v>
      </c>
      <c r="G9" s="41">
        <f>SUM(G10:G27)</f>
        <v>5298785000</v>
      </c>
      <c r="H9" s="40">
        <f>SUM(H10:H27)</f>
        <v>1185536000</v>
      </c>
      <c r="I9" s="41">
        <f>SUM(I10:I27)</f>
        <v>1219486315</v>
      </c>
      <c r="J9" s="40">
        <f>SUM(J10:J27)</f>
        <v>1711024000</v>
      </c>
      <c r="K9" s="41">
        <f>SUM(K10:K27)</f>
        <v>1484243817</v>
      </c>
      <c r="L9" s="40">
        <f>SUM(L10:L27)</f>
        <v>868731000</v>
      </c>
      <c r="M9" s="41">
        <f>SUM(M10:M27)</f>
        <v>1186661125</v>
      </c>
      <c r="N9" s="40">
        <f>SUM(N10:N27)</f>
        <v>0</v>
      </c>
      <c r="O9" s="41">
        <f>SUM(O10:O27)</f>
        <v>0</v>
      </c>
      <c r="P9" s="40">
        <f>SUM(P10:P27)</f>
        <v>3765291000</v>
      </c>
      <c r="Q9" s="41">
        <f>SUM(Q10:Q27)</f>
        <v>3890391257</v>
      </c>
      <c r="R9" s="20">
        <f>IF(($J9       =0),0,((($L9       -$J9       )/$J9       )*100))</f>
        <v>-49.227421707702526</v>
      </c>
      <c r="S9" s="21">
        <f>IF(($K9       =0),0,((($M9       -$K9       )/$K9       )*100))</f>
        <v>-20.049447980957968</v>
      </c>
      <c r="T9" s="20">
        <f>IF(($E9       =0),0,(($P9       /$E9       )*100))</f>
        <v>69.300922762958734</v>
      </c>
      <c r="U9" s="22">
        <f>IF(($E9       =0),0,(($Q9       /$E9       )*100))</f>
        <v>71.60341764263292</v>
      </c>
      <c r="V9" s="40">
        <f>SUM(V10:V27)</f>
        <v>126831000</v>
      </c>
      <c r="W9" s="41">
        <f>SUM(W10:W27)</f>
        <v>39517000</v>
      </c>
    </row>
    <row r="10" spans="1:23" ht="13" x14ac:dyDescent="0.3">
      <c r="A10" s="23" t="s">
        <v>36</v>
      </c>
      <c r="B10" s="42">
        <v>3414276000</v>
      </c>
      <c r="C10" s="42"/>
      <c r="D10" s="42"/>
      <c r="E10" s="42">
        <f>$B10      +$C10      +$D10</f>
        <v>3414276000</v>
      </c>
      <c r="F10" s="43">
        <v>3414276000</v>
      </c>
      <c r="G10" s="44">
        <v>3317693000</v>
      </c>
      <c r="H10" s="43">
        <v>894389000</v>
      </c>
      <c r="I10" s="44">
        <v>868907896</v>
      </c>
      <c r="J10" s="43">
        <v>1143395000</v>
      </c>
      <c r="K10" s="44">
        <v>983060983</v>
      </c>
      <c r="L10" s="43">
        <v>554691000</v>
      </c>
      <c r="M10" s="44">
        <v>780323763</v>
      </c>
      <c r="N10" s="43"/>
      <c r="O10" s="44"/>
      <c r="P10" s="43">
        <f>$H10      +$J10      +$L10      +$N10</f>
        <v>2592475000</v>
      </c>
      <c r="Q10" s="44">
        <f>$I10      +$K10      +$M10      +$O10</f>
        <v>2632292642</v>
      </c>
      <c r="R10" s="24">
        <f>IF(($J10      =0),0,((($L10      -$J10      )/$J10      )*100))</f>
        <v>-51.487368757078698</v>
      </c>
      <c r="S10" s="25">
        <f>IF(($K10      =0),0,((($M10      -$K10      )/$K10      )*100))</f>
        <v>-20.623056301279327</v>
      </c>
      <c r="T10" s="24">
        <f>IF(($E10      =0),0,(($P10      /$E10      )*100))</f>
        <v>75.930446161938875</v>
      </c>
      <c r="U10" s="26">
        <f>IF(($E10      =0),0,(($Q10      /$E10      )*100))</f>
        <v>77.096656567893163</v>
      </c>
      <c r="V10" s="43">
        <v>14757000</v>
      </c>
      <c r="W10" s="44">
        <v>6269000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189331000</v>
      </c>
      <c r="C12" s="42"/>
      <c r="D12" s="42"/>
      <c r="E12" s="42">
        <f>$B12      +$C12      +$D12</f>
        <v>189331000</v>
      </c>
      <c r="F12" s="43">
        <v>189331000</v>
      </c>
      <c r="G12" s="44">
        <v>189331000</v>
      </c>
      <c r="H12" s="43">
        <v>24431000</v>
      </c>
      <c r="I12" s="44">
        <v>35022506</v>
      </c>
      <c r="J12" s="43">
        <v>42556000</v>
      </c>
      <c r="K12" s="44">
        <v>35222714</v>
      </c>
      <c r="L12" s="43">
        <v>58478000</v>
      </c>
      <c r="M12" s="44">
        <v>60186275</v>
      </c>
      <c r="N12" s="43"/>
      <c r="O12" s="44"/>
      <c r="P12" s="43">
        <f>$H12      +$J12      +$L12      +$N12</f>
        <v>125465000</v>
      </c>
      <c r="Q12" s="44">
        <f>$I12      +$K12      +$M12      +$O12</f>
        <v>130431495</v>
      </c>
      <c r="R12" s="24">
        <f>IF(($J12      =0),0,((($L12      -$J12      )/$J12      )*100))</f>
        <v>37.41423066077639</v>
      </c>
      <c r="S12" s="25">
        <f>IF(($K12      =0),0,((($M12      -$K12      )/$K12      )*100))</f>
        <v>70.873473861213526</v>
      </c>
      <c r="T12" s="24">
        <f>IF(($E12      =0),0,(($P12      /$E12      )*100))</f>
        <v>66.267542029567267</v>
      </c>
      <c r="U12" s="26">
        <f>IF(($E12      =0),0,(($Q12      /$E12      )*100))</f>
        <v>68.890723125108934</v>
      </c>
      <c r="V12" s="43"/>
      <c r="W12" s="44"/>
    </row>
    <row r="13" spans="1:23" ht="13" x14ac:dyDescent="0.3">
      <c r="A13" s="23" t="s">
        <v>39</v>
      </c>
      <c r="B13" s="42">
        <v>237513000</v>
      </c>
      <c r="C13" s="42"/>
      <c r="D13" s="42"/>
      <c r="E13" s="42">
        <f>$B13      +$C13      +$D13</f>
        <v>237513000</v>
      </c>
      <c r="F13" s="43">
        <v>224039000</v>
      </c>
      <c r="G13" s="44">
        <v>224039000</v>
      </c>
      <c r="H13" s="43">
        <v>28128000</v>
      </c>
      <c r="I13" s="44">
        <v>41181460</v>
      </c>
      <c r="J13" s="43">
        <v>96751000</v>
      </c>
      <c r="K13" s="44">
        <v>50901740</v>
      </c>
      <c r="L13" s="43">
        <v>24219000</v>
      </c>
      <c r="M13" s="44">
        <v>62326467</v>
      </c>
      <c r="N13" s="43"/>
      <c r="O13" s="44"/>
      <c r="P13" s="43">
        <f>$H13      +$J13      +$L13      +$N13</f>
        <v>149098000</v>
      </c>
      <c r="Q13" s="44">
        <f>$I13      +$K13      +$M13      +$O13</f>
        <v>154409667</v>
      </c>
      <c r="R13" s="24">
        <f>IF(($J13      =0),0,((($L13      -$J13      )/$J13      )*100))</f>
        <v>-74.96770059224194</v>
      </c>
      <c r="S13" s="25">
        <f>IF(($K13      =0),0,((($M13      -$K13      )/$K13      )*100))</f>
        <v>22.444668885582299</v>
      </c>
      <c r="T13" s="24">
        <f>IF(($E13      =0),0,(($P13      /$E13      )*100))</f>
        <v>62.774669176002995</v>
      </c>
      <c r="U13" s="26">
        <f>IF(($E13      =0),0,(($Q13      /$E13      )*100))</f>
        <v>65.011038132649574</v>
      </c>
      <c r="V13" s="43">
        <v>15199000</v>
      </c>
      <c r="W13" s="44">
        <v>719000</v>
      </c>
    </row>
    <row r="14" spans="1:23" ht="13" x14ac:dyDescent="0.3">
      <c r="A14" s="23" t="s">
        <v>40</v>
      </c>
      <c r="B14" s="42">
        <v>89020000</v>
      </c>
      <c r="C14" s="42"/>
      <c r="D14" s="42"/>
      <c r="E14" s="42">
        <f>$B14      +$C14      +$D14</f>
        <v>89020000</v>
      </c>
      <c r="F14" s="43">
        <v>89020000</v>
      </c>
      <c r="G14" s="44">
        <v>64614000</v>
      </c>
      <c r="H14" s="43">
        <v>15947000</v>
      </c>
      <c r="I14" s="44">
        <v>16918344</v>
      </c>
      <c r="J14" s="43">
        <v>18150000</v>
      </c>
      <c r="K14" s="44">
        <v>14810012</v>
      </c>
      <c r="L14" s="43">
        <v>12959000</v>
      </c>
      <c r="M14" s="44">
        <v>17220738</v>
      </c>
      <c r="N14" s="43"/>
      <c r="O14" s="44"/>
      <c r="P14" s="43">
        <f>$H14      +$J14      +$L14      +$N14</f>
        <v>47056000</v>
      </c>
      <c r="Q14" s="44">
        <f>$I14      +$K14      +$M14      +$O14</f>
        <v>48949094</v>
      </c>
      <c r="R14" s="24">
        <f>IF(($J14      =0),0,((($L14      -$J14      )/$J14      )*100))</f>
        <v>-28.600550964187327</v>
      </c>
      <c r="S14" s="25">
        <f>IF(($K14      =0),0,((($M14      -$K14      )/$K14      )*100))</f>
        <v>16.277677560288272</v>
      </c>
      <c r="T14" s="24">
        <f>IF(($E14      =0),0,(($P14      /$E14      )*100))</f>
        <v>52.860031453605927</v>
      </c>
      <c r="U14" s="26">
        <f>IF(($E14      =0),0,(($Q14      /$E14      )*100))</f>
        <v>54.986625477420802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13251000</v>
      </c>
      <c r="C16" s="42"/>
      <c r="D16" s="42"/>
      <c r="E16" s="42">
        <f>$B16      +$C16      +$D16</f>
        <v>13251000</v>
      </c>
      <c r="F16" s="43">
        <v>13251000</v>
      </c>
      <c r="G16" s="44">
        <v>13251000</v>
      </c>
      <c r="H16" s="43">
        <v>2897000</v>
      </c>
      <c r="I16" s="44">
        <v>1352716</v>
      </c>
      <c r="J16" s="43">
        <v>3296000</v>
      </c>
      <c r="K16" s="44">
        <v>5116682</v>
      </c>
      <c r="L16" s="43">
        <v>3378000</v>
      </c>
      <c r="M16" s="44">
        <v>2900990</v>
      </c>
      <c r="N16" s="43"/>
      <c r="O16" s="44"/>
      <c r="P16" s="43">
        <f>$H16      +$J16      +$L16      +$N16</f>
        <v>9571000</v>
      </c>
      <c r="Q16" s="44">
        <f>$I16      +$K16      +$M16      +$O16</f>
        <v>9370388</v>
      </c>
      <c r="R16" s="24">
        <f>IF(($J16      =0),0,((($L16      -$J16      )/$J16      )*100))</f>
        <v>2.487864077669903</v>
      </c>
      <c r="S16" s="25">
        <f>IF(($K16      =0),0,((($M16      -$K16      )/$K16      )*100))</f>
        <v>-43.303296941259987</v>
      </c>
      <c r="T16" s="24">
        <f>IF(($E16      =0),0,(($P16      /$E16      )*100))</f>
        <v>72.228511055769374</v>
      </c>
      <c r="U16" s="26">
        <f>IF(($E16      =0),0,(($Q16      /$E16      )*100))</f>
        <v>70.714572485095459</v>
      </c>
      <c r="V16" s="43">
        <v>1080000</v>
      </c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>
        <v>26488000</v>
      </c>
      <c r="C20" s="42">
        <v>407156000</v>
      </c>
      <c r="D20" s="42"/>
      <c r="E20" s="42">
        <f>$B20      +$C20      +$D20</f>
        <v>433644000</v>
      </c>
      <c r="F20" s="43">
        <v>433644000</v>
      </c>
      <c r="G20" s="44">
        <v>433644000</v>
      </c>
      <c r="H20" s="43">
        <v>549000</v>
      </c>
      <c r="I20" s="44"/>
      <c r="J20" s="43">
        <v>3486000</v>
      </c>
      <c r="K20" s="44">
        <v>1347133</v>
      </c>
      <c r="L20" s="43">
        <v>3107000</v>
      </c>
      <c r="M20" s="44">
        <v>16194361</v>
      </c>
      <c r="N20" s="43"/>
      <c r="O20" s="44"/>
      <c r="P20" s="43">
        <f>$H20      +$J20      +$L20      +$N20</f>
        <v>7142000</v>
      </c>
      <c r="Q20" s="44">
        <f>$I20      +$K20      +$M20      +$O20</f>
        <v>17541494</v>
      </c>
      <c r="R20" s="24">
        <f>IF(($J20      =0),0,((($L20      -$J20      )/$J20      )*100))</f>
        <v>-10.872059667240389</v>
      </c>
      <c r="S20" s="25">
        <f>IF(($K20      =0),0,((($M20      -$K20      )/$K20      )*100))</f>
        <v>1102.1352754330865</v>
      </c>
      <c r="T20" s="24">
        <f>IF(($E20      =0),0,(($P20      /$E20      )*100))</f>
        <v>1.6469730931363054</v>
      </c>
      <c r="U20" s="26">
        <f>IF(($E20      =0),0,(($Q20      /$E20      )*100))</f>
        <v>4.0451370248406526</v>
      </c>
      <c r="V20" s="43">
        <v>95795000</v>
      </c>
      <c r="W20" s="44">
        <v>32529000</v>
      </c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155509000</v>
      </c>
      <c r="C22" s="42"/>
      <c r="D22" s="42"/>
      <c r="E22" s="42">
        <f>$B22      +$C22      +$D22</f>
        <v>155509000</v>
      </c>
      <c r="F22" s="43">
        <v>155509000</v>
      </c>
      <c r="G22" s="44">
        <v>155509000</v>
      </c>
      <c r="H22" s="43">
        <v>18417000</v>
      </c>
      <c r="I22" s="44">
        <v>40141578</v>
      </c>
      <c r="J22" s="43">
        <v>54472000</v>
      </c>
      <c r="K22" s="44">
        <v>28374313</v>
      </c>
      <c r="L22" s="43">
        <v>45933000</v>
      </c>
      <c r="M22" s="44">
        <v>50409999</v>
      </c>
      <c r="N22" s="43"/>
      <c r="O22" s="44"/>
      <c r="P22" s="43">
        <f>$H22      +$J22      +$L22      +$N22</f>
        <v>118822000</v>
      </c>
      <c r="Q22" s="44">
        <f>$I22      +$K22      +$M22      +$O22</f>
        <v>118925890</v>
      </c>
      <c r="R22" s="24">
        <f>IF(($J22      =0),0,((($L22      -$J22      )/$J22      )*100))</f>
        <v>-15.675943604053458</v>
      </c>
      <c r="S22" s="25">
        <f>IF(($K22      =0),0,((($M22      -$K22      )/$K22      )*100))</f>
        <v>77.66068556443993</v>
      </c>
      <c r="T22" s="24">
        <f>IF(($E22      =0),0,(($P22      /$E22      )*100))</f>
        <v>76.4084393829296</v>
      </c>
      <c r="U22" s="26">
        <f>IF(($E22      =0),0,(($Q22      /$E22      )*100))</f>
        <v>76.475245805708994</v>
      </c>
      <c r="V22" s="43"/>
      <c r="W22" s="44"/>
    </row>
    <row r="23" spans="1:23" ht="13" x14ac:dyDescent="0.3">
      <c r="A23" s="23" t="s">
        <v>49</v>
      </c>
      <c r="B23" s="42">
        <v>467217000</v>
      </c>
      <c r="C23" s="42"/>
      <c r="D23" s="42"/>
      <c r="E23" s="42">
        <f>$B23      +$C23      +$D23</f>
        <v>467217000</v>
      </c>
      <c r="F23" s="43">
        <v>467217000</v>
      </c>
      <c r="G23" s="44">
        <v>467217000</v>
      </c>
      <c r="H23" s="43">
        <v>120596000</v>
      </c>
      <c r="I23" s="44">
        <v>134976191</v>
      </c>
      <c r="J23" s="43">
        <v>184734000</v>
      </c>
      <c r="K23" s="44">
        <v>198157719</v>
      </c>
      <c r="L23" s="43">
        <v>86453000</v>
      </c>
      <c r="M23" s="44">
        <v>108917726</v>
      </c>
      <c r="N23" s="43"/>
      <c r="O23" s="44"/>
      <c r="P23" s="43">
        <f>$H23      +$J23      +$L23      +$N23</f>
        <v>391783000</v>
      </c>
      <c r="Q23" s="44">
        <f>$I23      +$K23      +$M23      +$O23</f>
        <v>442051636</v>
      </c>
      <c r="R23" s="24">
        <f>IF(($J23      =0),0,((($L23      -$J23      )/$J23      )*100))</f>
        <v>-53.201359792999668</v>
      </c>
      <c r="S23" s="25">
        <f>IF(($K23      =0),0,((($M23      -$K23      )/$K23      )*100))</f>
        <v>-45.034830563426098</v>
      </c>
      <c r="T23" s="24">
        <f>IF(($E23      =0),0,(($P23      /$E23      )*100))</f>
        <v>83.854611454634579</v>
      </c>
      <c r="U23" s="26">
        <f>IF(($E23      =0),0,(($Q23      /$E23      )*100))</f>
        <v>94.613773899494234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433487000</v>
      </c>
      <c r="C25" s="42"/>
      <c r="D25" s="42"/>
      <c r="E25" s="42">
        <f>$B25      +$C25      +$D25</f>
        <v>433487000</v>
      </c>
      <c r="F25" s="43">
        <v>433487000</v>
      </c>
      <c r="G25" s="44">
        <v>433487000</v>
      </c>
      <c r="H25" s="43">
        <v>80182000</v>
      </c>
      <c r="I25" s="44">
        <v>80985624</v>
      </c>
      <c r="J25" s="43">
        <v>164184000</v>
      </c>
      <c r="K25" s="44">
        <v>167252521</v>
      </c>
      <c r="L25" s="43">
        <v>79513000</v>
      </c>
      <c r="M25" s="44">
        <v>88180806</v>
      </c>
      <c r="N25" s="43"/>
      <c r="O25" s="44"/>
      <c r="P25" s="43">
        <f>$H25      +$J25      +$L25      +$N25</f>
        <v>323879000</v>
      </c>
      <c r="Q25" s="44">
        <f>$I25      +$K25      +$M25      +$O25</f>
        <v>336418951</v>
      </c>
      <c r="R25" s="24">
        <f>IF(($J25      =0),0,((($L25      -$J25      )/$J25      )*100))</f>
        <v>-51.570798616186721</v>
      </c>
      <c r="S25" s="25">
        <f>IF(($K25      =0),0,((($M25      -$K25      )/$K25      )*100))</f>
        <v>-47.276844933177422</v>
      </c>
      <c r="T25" s="24">
        <f>IF(($E25      =0),0,(($P25      /$E25      )*100))</f>
        <v>74.71481267027616</v>
      </c>
      <c r="U25" s="26">
        <f>IF(($E25      =0),0,(($Q25      /$E25      )*100))</f>
        <v>77.60762168184975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IF(($J26      =0),0,((($L26      -$J26      )/$J26      )*100))</f>
        <v>0</v>
      </c>
      <c r="S26" s="25">
        <f>IF(($K26      =0),0,((($M26      -$K26      )/$K26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251876000</v>
      </c>
      <c r="C28" s="39">
        <f>SUM(C29:C42)</f>
        <v>0</v>
      </c>
      <c r="D28" s="39">
        <f>SUM(D29:D42)</f>
        <v>0</v>
      </c>
      <c r="E28" s="39">
        <f>SUM(E29:E42)</f>
        <v>251876000</v>
      </c>
      <c r="F28" s="40">
        <f>SUM(F29:F42)</f>
        <v>249594000</v>
      </c>
      <c r="G28" s="41">
        <f>SUM(G29:G42)</f>
        <v>249594000</v>
      </c>
      <c r="H28" s="40">
        <f>SUM(H29:H42)</f>
        <v>34283000</v>
      </c>
      <c r="I28" s="41">
        <f>SUM(I29:I42)</f>
        <v>38131558</v>
      </c>
      <c r="J28" s="40">
        <f>SUM(J29:J42)</f>
        <v>66517000</v>
      </c>
      <c r="K28" s="41">
        <f>SUM(K29:K42)</f>
        <v>60045039</v>
      </c>
      <c r="L28" s="40">
        <f>SUM(L29:L42)</f>
        <v>65805000</v>
      </c>
      <c r="M28" s="41">
        <f>SUM(M29:M42)</f>
        <v>71000666</v>
      </c>
      <c r="N28" s="40">
        <f>SUM(N29:N42)</f>
        <v>0</v>
      </c>
      <c r="O28" s="41">
        <f>SUM(O29:O42)</f>
        <v>0</v>
      </c>
      <c r="P28" s="40">
        <f>SUM(P29:P42)</f>
        <v>166605000</v>
      </c>
      <c r="Q28" s="41">
        <f>SUM(Q29:Q42)</f>
        <v>169177263</v>
      </c>
      <c r="R28" s="20">
        <f>IF(($J28      =0),0,((($L28      -$J28      )/$J28      )*100))</f>
        <v>-1.0704030548581565</v>
      </c>
      <c r="S28" s="21">
        <f>IF(($K28      =0),0,((($M28      -$K28      )/$K28      )*100))</f>
        <v>18.24568221198091</v>
      </c>
      <c r="T28" s="20">
        <f>IF(($E28      =0),0,(($P28      /$E28      )*100))</f>
        <v>66.145643094220958</v>
      </c>
      <c r="U28" s="22">
        <f>IF(($E28      =0),0,(($Q28      /$E28      )*100))</f>
        <v>67.166884895742356</v>
      </c>
      <c r="V28" s="40">
        <f>SUM(V29:V42)</f>
        <v>0</v>
      </c>
      <c r="W28" s="41">
        <f>SUM(W29:W42)</f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63300000</v>
      </c>
      <c r="C31" s="42"/>
      <c r="D31" s="42"/>
      <c r="E31" s="42">
        <f>$B31      +$C31      +$D31</f>
        <v>63300000</v>
      </c>
      <c r="F31" s="43">
        <v>63300000</v>
      </c>
      <c r="G31" s="44">
        <v>63300000</v>
      </c>
      <c r="H31" s="43">
        <v>10484000</v>
      </c>
      <c r="I31" s="44">
        <v>8080692</v>
      </c>
      <c r="J31" s="43">
        <v>20233000</v>
      </c>
      <c r="K31" s="44">
        <v>14478621</v>
      </c>
      <c r="L31" s="43">
        <v>9780000</v>
      </c>
      <c r="M31" s="44">
        <v>15323307</v>
      </c>
      <c r="N31" s="43"/>
      <c r="O31" s="44"/>
      <c r="P31" s="43">
        <f>$H31      +$J31      +$L31      +$N31</f>
        <v>40497000</v>
      </c>
      <c r="Q31" s="44">
        <f>$I31      +$K31      +$M31      +$O31</f>
        <v>37882620</v>
      </c>
      <c r="R31" s="24">
        <f>IF(($J31      =0),0,((($L31      -$J31      )/$J31      )*100))</f>
        <v>-51.663124598428311</v>
      </c>
      <c r="S31" s="25">
        <f>IF(($K31      =0),0,((($M31      -$K31      )/$K31      )*100))</f>
        <v>5.8340224528288989</v>
      </c>
      <c r="T31" s="24">
        <f>IF(($E31      =0),0,(($P31      /$E31      )*100))</f>
        <v>63.976303317535546</v>
      </c>
      <c r="U31" s="26">
        <f>IF(($E31      =0),0,(($Q31      /$E31      )*100))</f>
        <v>59.84616113744076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77316000</v>
      </c>
      <c r="C33" s="42"/>
      <c r="D33" s="42"/>
      <c r="E33" s="42">
        <f>$B33      +$C33      +$D33</f>
        <v>77316000</v>
      </c>
      <c r="F33" s="43">
        <v>76834000</v>
      </c>
      <c r="G33" s="44">
        <v>76834000</v>
      </c>
      <c r="H33" s="43">
        <v>16583000</v>
      </c>
      <c r="I33" s="44">
        <v>21193977</v>
      </c>
      <c r="J33" s="43">
        <v>20307000</v>
      </c>
      <c r="K33" s="44">
        <v>28847474</v>
      </c>
      <c r="L33" s="43">
        <v>17027000</v>
      </c>
      <c r="M33" s="44">
        <v>20251502</v>
      </c>
      <c r="N33" s="43"/>
      <c r="O33" s="44"/>
      <c r="P33" s="43">
        <f>$H33      +$J33      +$L33      +$N33</f>
        <v>53917000</v>
      </c>
      <c r="Q33" s="44">
        <f>$I33      +$K33      +$M33      +$O33</f>
        <v>70292953</v>
      </c>
      <c r="R33" s="24">
        <f>IF(($J33      =0),0,((($L33      -$J33      )/$J33      )*100))</f>
        <v>-16.152065790121632</v>
      </c>
      <c r="S33" s="25">
        <f>IF(($K33      =0),0,((($M33      -$K33      )/$K33      )*100))</f>
        <v>-29.798005884328031</v>
      </c>
      <c r="T33" s="24">
        <f>IF(($E33      =0),0,(($P33      /$E33      )*100))</f>
        <v>69.735889078586581</v>
      </c>
      <c r="U33" s="26">
        <f>IF(($E33      =0),0,(($Q33      /$E33      )*100))</f>
        <v>90.916437736044287</v>
      </c>
      <c r="V33" s="43"/>
      <c r="W33" s="44"/>
    </row>
    <row r="34" spans="1:23" ht="13" x14ac:dyDescent="0.3">
      <c r="A34" s="23" t="s">
        <v>60</v>
      </c>
      <c r="B34" s="42">
        <v>17600000</v>
      </c>
      <c r="C34" s="42"/>
      <c r="D34" s="42"/>
      <c r="E34" s="42">
        <f>$B34      +$C34      +$D34</f>
        <v>17600000</v>
      </c>
      <c r="F34" s="43">
        <v>17600000</v>
      </c>
      <c r="G34" s="44">
        <v>17600000</v>
      </c>
      <c r="H34" s="43">
        <v>4223000</v>
      </c>
      <c r="I34" s="44">
        <v>3816048</v>
      </c>
      <c r="J34" s="43">
        <v>4837000</v>
      </c>
      <c r="K34" s="44">
        <v>5412079</v>
      </c>
      <c r="L34" s="43">
        <v>2835000</v>
      </c>
      <c r="M34" s="44">
        <v>1796129</v>
      </c>
      <c r="N34" s="43"/>
      <c r="O34" s="44"/>
      <c r="P34" s="43">
        <f>$H34      +$J34      +$L34      +$N34</f>
        <v>11895000</v>
      </c>
      <c r="Q34" s="44">
        <f>$I34      +$K34      +$M34      +$O34</f>
        <v>11024256</v>
      </c>
      <c r="R34" s="24">
        <f>IF(($J34      =0),0,((($L34      -$J34      )/$J34      )*100))</f>
        <v>-41.389290882778582</v>
      </c>
      <c r="S34" s="25">
        <f>IF(($K34      =0),0,((($M34      -$K34      )/$K34      )*100))</f>
        <v>-66.812587177681621</v>
      </c>
      <c r="T34" s="24">
        <f>IF(($E34      =0),0,(($P34      /$E34      )*100))</f>
        <v>67.58522727272728</v>
      </c>
      <c r="U34" s="26">
        <f>IF(($E34      =0),0,(($Q34      /$E34      )*100))</f>
        <v>62.637818181818183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38000000</v>
      </c>
      <c r="C36" s="42"/>
      <c r="D36" s="42"/>
      <c r="E36" s="42">
        <f>$B36      +$C36      +$D36</f>
        <v>38000000</v>
      </c>
      <c r="F36" s="43">
        <v>36200000</v>
      </c>
      <c r="G36" s="44">
        <v>36200000</v>
      </c>
      <c r="H36" s="43"/>
      <c r="I36" s="44">
        <v>5040841</v>
      </c>
      <c r="J36" s="43">
        <v>16401000</v>
      </c>
      <c r="K36" s="44">
        <v>9522691</v>
      </c>
      <c r="L36" s="43">
        <v>7248000</v>
      </c>
      <c r="M36" s="44">
        <v>24144053</v>
      </c>
      <c r="N36" s="43"/>
      <c r="O36" s="44"/>
      <c r="P36" s="43">
        <f>$H36      +$J36      +$L36      +$N36</f>
        <v>23649000</v>
      </c>
      <c r="Q36" s="44">
        <f>$I36      +$K36      +$M36      +$O36</f>
        <v>38707585</v>
      </c>
      <c r="R36" s="24">
        <f>IF(($J36      =0),0,((($L36      -$J36      )/$J36      )*100))</f>
        <v>-55.807572708981155</v>
      </c>
      <c r="S36" s="25">
        <f>IF(($K36      =0),0,((($M36      -$K36      )/$K36      )*100))</f>
        <v>153.54233377939073</v>
      </c>
      <c r="T36" s="24">
        <f>IF(($E36      =0),0,(($P36      /$E36      )*100))</f>
        <v>62.234210526315792</v>
      </c>
      <c r="U36" s="26">
        <f>IF(($E36      =0),0,(($Q36      /$E36      )*100))</f>
        <v>101.86206578947368</v>
      </c>
      <c r="V36" s="43"/>
      <c r="W36" s="44"/>
    </row>
    <row r="37" spans="1:23" ht="13" x14ac:dyDescent="0.3">
      <c r="A37" s="23" t="s">
        <v>63</v>
      </c>
      <c r="B37" s="42">
        <v>55660000</v>
      </c>
      <c r="C37" s="42"/>
      <c r="D37" s="42"/>
      <c r="E37" s="42">
        <f>$B37      +$C37      +$D37</f>
        <v>55660000</v>
      </c>
      <c r="F37" s="43">
        <v>55660000</v>
      </c>
      <c r="G37" s="44">
        <v>55660000</v>
      </c>
      <c r="H37" s="43">
        <v>2993000</v>
      </c>
      <c r="I37" s="44"/>
      <c r="J37" s="43">
        <v>4739000</v>
      </c>
      <c r="K37" s="44">
        <v>1784174</v>
      </c>
      <c r="L37" s="43">
        <v>28915000</v>
      </c>
      <c r="M37" s="44">
        <v>9485675</v>
      </c>
      <c r="N37" s="43"/>
      <c r="O37" s="44"/>
      <c r="P37" s="43">
        <f>$H37      +$J37      +$L37      +$N37</f>
        <v>36647000</v>
      </c>
      <c r="Q37" s="44">
        <f>$I37      +$K37      +$M37      +$O37</f>
        <v>11269849</v>
      </c>
      <c r="R37" s="24">
        <f>IF(($J37      =0),0,((($L37      -$J37      )/$J37      )*100))</f>
        <v>510.14982063726524</v>
      </c>
      <c r="S37" s="25">
        <f>IF(($K37      =0),0,((($M37      -$K37      )/$K37      )*100))</f>
        <v>431.65638553190445</v>
      </c>
      <c r="T37" s="24">
        <f>IF(($E37      =0),0,(($P37      /$E37      )*100))</f>
        <v>65.840819259791601</v>
      </c>
      <c r="U37" s="26">
        <f>IF(($E37      =0),0,(($Q37      /$E37      )*100))</f>
        <v>20.247662594322673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1682985000</v>
      </c>
      <c r="C43" s="45">
        <f>+C44+C56</f>
        <v>0</v>
      </c>
      <c r="D43" s="45">
        <f>+D44+D56</f>
        <v>0</v>
      </c>
      <c r="E43" s="45">
        <f>+E44+E56</f>
        <v>1682985000</v>
      </c>
      <c r="F43" s="46">
        <f>+F44+F56</f>
        <v>1653683000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1682985000</v>
      </c>
      <c r="C44" s="39">
        <f>SUM(C45:C55)</f>
        <v>0</v>
      </c>
      <c r="D44" s="39">
        <f>SUM(D45:D55)</f>
        <v>0</v>
      </c>
      <c r="E44" s="39">
        <f>SUM(E45:E55)</f>
        <v>1682985000</v>
      </c>
      <c r="F44" s="40">
        <f>SUM(F45:F55)</f>
        <v>1653683000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708170000</v>
      </c>
      <c r="C45" s="42"/>
      <c r="D45" s="42"/>
      <c r="E45" s="42">
        <f>$B45      +$C45      +$D45</f>
        <v>708170000</v>
      </c>
      <c r="F45" s="43">
        <v>708170000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322737000</v>
      </c>
      <c r="C46" s="42"/>
      <c r="D46" s="42"/>
      <c r="E46" s="42">
        <f>$B46      +$C46      +$D46</f>
        <v>322737000</v>
      </c>
      <c r="F46" s="43">
        <v>293435000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8000000</v>
      </c>
      <c r="C47" s="42"/>
      <c r="D47" s="42"/>
      <c r="E47" s="42">
        <f>$B47      +$C47      +$D47</f>
        <v>8000000</v>
      </c>
      <c r="F47" s="43">
        <v>8000000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444364000</v>
      </c>
      <c r="C53" s="42"/>
      <c r="D53" s="42"/>
      <c r="E53" s="42">
        <f>$B53      +$C53      +$D53</f>
        <v>444364000</v>
      </c>
      <c r="F53" s="43">
        <v>444364000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>
        <v>152714000</v>
      </c>
      <c r="C54" s="42"/>
      <c r="D54" s="42"/>
      <c r="E54" s="42">
        <f>$B54      +$C54      +$D54</f>
        <v>152714000</v>
      </c>
      <c r="F54" s="43">
        <v>152714000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>$B55      +$C55      +$D55</f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0</v>
      </c>
      <c r="C56" s="39">
        <f>SUM(C57:C60)</f>
        <v>0</v>
      </c>
      <c r="D56" s="39">
        <f>SUM(D57:D60)</f>
        <v>0</v>
      </c>
      <c r="E56" s="39">
        <f>SUM(E57:E60)</f>
        <v>0</v>
      </c>
      <c r="F56" s="40">
        <f>SUM(F57:F60)</f>
        <v>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>$B59      +$C59      +$D59</f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6960953000</v>
      </c>
      <c r="C61" s="39">
        <f>+C8+C43</f>
        <v>407156000</v>
      </c>
      <c r="D61" s="39">
        <f>+D8+D43</f>
        <v>0</v>
      </c>
      <c r="E61" s="39">
        <f>+E8+E43</f>
        <v>7368109000</v>
      </c>
      <c r="F61" s="40">
        <f>+F8+F43</f>
        <v>7323051000</v>
      </c>
      <c r="G61" s="41">
        <f>+G8+G43</f>
        <v>5548379000</v>
      </c>
      <c r="H61" s="40">
        <f>+H8+H43</f>
        <v>1219819000</v>
      </c>
      <c r="I61" s="41">
        <f>+I8+I43</f>
        <v>1257617873</v>
      </c>
      <c r="J61" s="40">
        <f>+J8+J43</f>
        <v>1777541000</v>
      </c>
      <c r="K61" s="41">
        <f>+K8+K43</f>
        <v>1544288856</v>
      </c>
      <c r="L61" s="40">
        <f>+L8+L43</f>
        <v>934536000</v>
      </c>
      <c r="M61" s="41">
        <f>+M8+M43</f>
        <v>1257661791</v>
      </c>
      <c r="N61" s="40">
        <f>+N8+N43</f>
        <v>0</v>
      </c>
      <c r="O61" s="41">
        <f>+O8+O43</f>
        <v>0</v>
      </c>
      <c r="P61" s="40">
        <f>+P8+P43</f>
        <v>3931896000</v>
      </c>
      <c r="Q61" s="41">
        <f>+Q8+Q43</f>
        <v>4059568520</v>
      </c>
      <c r="R61" s="20">
        <f>IF(($J61      =0),0,((($L61      -$J61      )/$J61      )*100))</f>
        <v>-47.425347713498589</v>
      </c>
      <c r="S61" s="21">
        <f>IF(($K61      =0),0,((($M61      -$K61      )/$K61      )*100))</f>
        <v>-18.560456736210497</v>
      </c>
      <c r="T61" s="20">
        <f>IF(($E61      =0),0,(($P61      /$E61      )*100))</f>
        <v>53.363705667220721</v>
      </c>
      <c r="U61" s="22">
        <f>IF(($E61      =0),0,(($Q61      /$E61      )*100))</f>
        <v>55.096477535823638</v>
      </c>
      <c r="V61" s="40">
        <f>+V8+V43</f>
        <v>126831000</v>
      </c>
      <c r="W61" s="41">
        <f>+W8+W43</f>
        <v>39517000</v>
      </c>
    </row>
    <row r="62" spans="1:23" ht="13" x14ac:dyDescent="0.3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IF(($J62      =0),0,((($L62      -$J62      )/$J62      )*100))</f>
        <v>0</v>
      </c>
      <c r="S62" s="21">
        <f>IF(($K62      =0),0,((($M62      -$K62      )/$K62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IF(($J63      =0),0,((($L63      -$J63      )/$J63      )*100))</f>
        <v>0</v>
      </c>
      <c r="S63" s="25">
        <f>IF(($K63      =0),0,((($M63      -$K63      )/$K63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6960953000</v>
      </c>
      <c r="C65" s="48">
        <f>+C61+C62</f>
        <v>407156000</v>
      </c>
      <c r="D65" s="48">
        <f>+D61+D62</f>
        <v>0</v>
      </c>
      <c r="E65" s="48">
        <f>+E61+E62</f>
        <v>7368109000</v>
      </c>
      <c r="F65" s="49">
        <f>+F61+F62</f>
        <v>7323051000</v>
      </c>
      <c r="G65" s="50">
        <f>+G61+G62</f>
        <v>5548379000</v>
      </c>
      <c r="H65" s="49">
        <f>+H61+H62</f>
        <v>1219819000</v>
      </c>
      <c r="I65" s="50">
        <f>+I61+I62</f>
        <v>1257617873</v>
      </c>
      <c r="J65" s="49">
        <f>+J61+J62</f>
        <v>1777541000</v>
      </c>
      <c r="K65" s="50">
        <f>+K61+K62</f>
        <v>1544288856</v>
      </c>
      <c r="L65" s="49">
        <f>+L61+L62</f>
        <v>934536000</v>
      </c>
      <c r="M65" s="51">
        <f>+M61+M62</f>
        <v>1257661791</v>
      </c>
      <c r="N65" s="49">
        <f>+N61+N62</f>
        <v>0</v>
      </c>
      <c r="O65" s="50">
        <f>+O61+O62</f>
        <v>0</v>
      </c>
      <c r="P65" s="49">
        <f>+P61+P62</f>
        <v>3931896000</v>
      </c>
      <c r="Q65" s="50">
        <f>+Q61+Q62</f>
        <v>4059568520</v>
      </c>
      <c r="R65" s="34">
        <f>IF(($J65      =0),0,((($L65      -$J65      )/$J65      )*100))</f>
        <v>-47.425347713498589</v>
      </c>
      <c r="S65" s="35">
        <f>IF(($K65      =0),0,((($M65      -$K65      )/$K65      )*100))</f>
        <v>-18.560456736210497</v>
      </c>
      <c r="T65" s="34">
        <f>IF(($E65      =0),0,(($P65      /$E65      )*100))</f>
        <v>53.363705667220721</v>
      </c>
      <c r="U65" s="35">
        <f>IF(($E65      =0),0,(($Q65      /$E65      )*100))</f>
        <v>55.096477535823638</v>
      </c>
      <c r="V65" s="49">
        <f>+V61+V62</f>
        <v>126831000</v>
      </c>
      <c r="W65" s="50">
        <f>+W61+W62</f>
        <v>39517000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6531-8AC0-4828-9A33-1E9670A839C1}">
  <sheetPr>
    <pageSetUpPr fitToPage="1"/>
  </sheetPr>
  <dimension ref="A1:W80"/>
  <sheetViews>
    <sheetView showGridLines="0" workbookViewId="0">
      <selection activeCell="A5" sqref="A5:U5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3617982000</v>
      </c>
      <c r="C8" s="36">
        <f>+C9+C28</f>
        <v>90000000</v>
      </c>
      <c r="D8" s="36">
        <f>+D9+D28</f>
        <v>0</v>
      </c>
      <c r="E8" s="36">
        <f>+E9+E28</f>
        <v>3707982000</v>
      </c>
      <c r="F8" s="37">
        <f>+F9+F28</f>
        <v>3704871000</v>
      </c>
      <c r="G8" s="38">
        <f>+G9+G28</f>
        <v>3579370000</v>
      </c>
      <c r="H8" s="37">
        <f>+H9+H28</f>
        <v>847262000</v>
      </c>
      <c r="I8" s="38">
        <f>+I9+I28</f>
        <v>474665344</v>
      </c>
      <c r="J8" s="37">
        <f>+J9+J28</f>
        <v>1029377000</v>
      </c>
      <c r="K8" s="38">
        <f>+K9+K28</f>
        <v>966294330</v>
      </c>
      <c r="L8" s="37">
        <f>+L9+L28</f>
        <v>609186000</v>
      </c>
      <c r="M8" s="38">
        <f>+M9+M28</f>
        <v>527647535</v>
      </c>
      <c r="N8" s="37">
        <f>+N9+N28</f>
        <v>0</v>
      </c>
      <c r="O8" s="38">
        <f>+O9+O28</f>
        <v>0</v>
      </c>
      <c r="P8" s="37">
        <f>+P9+P28</f>
        <v>2485825000</v>
      </c>
      <c r="Q8" s="38">
        <f>+Q9+Q28</f>
        <v>1968607209</v>
      </c>
      <c r="R8" s="16">
        <f>IF(($J8       =0),0,((($L8       -$J8       )/$J8       )*100))</f>
        <v>-40.819932833160252</v>
      </c>
      <c r="S8" s="17">
        <f>IF(($K8       =0),0,((($M8       -$K8       )/$K8       )*100))</f>
        <v>-45.394739613136295</v>
      </c>
      <c r="T8" s="16">
        <f>IF(($E8       =0),0,(($P8       /$E8       )*100))</f>
        <v>67.039834605453848</v>
      </c>
      <c r="U8" s="18">
        <f>IF(($E8       =0),0,(($Q8       /$E8       )*100))</f>
        <v>53.091067027833475</v>
      </c>
      <c r="V8" s="37">
        <f>+V9+V28</f>
        <v>96981000</v>
      </c>
      <c r="W8" s="38">
        <f>+W9+W28</f>
        <v>19745000</v>
      </c>
    </row>
    <row r="9" spans="1:23" ht="13" x14ac:dyDescent="0.3">
      <c r="A9" s="19" t="s">
        <v>35</v>
      </c>
      <c r="B9" s="39">
        <f>SUM(B10:B27)</f>
        <v>3440158000</v>
      </c>
      <c r="C9" s="39">
        <f>SUM(C10:C27)</f>
        <v>90000000</v>
      </c>
      <c r="D9" s="39">
        <f>SUM(D10:D27)</f>
        <v>0</v>
      </c>
      <c r="E9" s="39">
        <f>SUM(E10:E27)</f>
        <v>3530158000</v>
      </c>
      <c r="F9" s="40">
        <f>SUM(F10:F27)</f>
        <v>3530158000</v>
      </c>
      <c r="G9" s="41">
        <f>SUM(G10:G27)</f>
        <v>3404657000</v>
      </c>
      <c r="H9" s="40">
        <f>SUM(H10:H27)</f>
        <v>820816000</v>
      </c>
      <c r="I9" s="41">
        <f>SUM(I10:I27)</f>
        <v>440368664</v>
      </c>
      <c r="J9" s="40">
        <f>SUM(J10:J27)</f>
        <v>983529000</v>
      </c>
      <c r="K9" s="41">
        <f>SUM(K10:K27)</f>
        <v>929712872</v>
      </c>
      <c r="L9" s="40">
        <f>SUM(L10:L27)</f>
        <v>578877000</v>
      </c>
      <c r="M9" s="41">
        <f>SUM(M10:M27)</f>
        <v>487478030</v>
      </c>
      <c r="N9" s="40">
        <f>SUM(N10:N27)</f>
        <v>0</v>
      </c>
      <c r="O9" s="41">
        <f>SUM(O10:O27)</f>
        <v>0</v>
      </c>
      <c r="P9" s="40">
        <f>SUM(P10:P27)</f>
        <v>2383222000</v>
      </c>
      <c r="Q9" s="41">
        <f>SUM(Q10:Q27)</f>
        <v>1857559566</v>
      </c>
      <c r="R9" s="20">
        <f>IF(($J9       =0),0,((($L9       -$J9       )/$J9       )*100))</f>
        <v>-41.142864114835454</v>
      </c>
      <c r="S9" s="21">
        <f>IF(($K9       =0),0,((($M9       -$K9       )/$K9       )*100))</f>
        <v>-47.566819317953893</v>
      </c>
      <c r="T9" s="20">
        <f>IF(($E9       =0),0,(($P9       /$E9       )*100))</f>
        <v>67.510349395126227</v>
      </c>
      <c r="U9" s="22">
        <f>IF(($E9       =0),0,(($Q9       /$E9       )*100))</f>
        <v>52.619728805339591</v>
      </c>
      <c r="V9" s="40">
        <f>SUM(V10:V27)</f>
        <v>87840000</v>
      </c>
      <c r="W9" s="41">
        <f>SUM(W10:W27)</f>
        <v>11641000</v>
      </c>
    </row>
    <row r="10" spans="1:23" ht="13" x14ac:dyDescent="0.3">
      <c r="A10" s="23" t="s">
        <v>36</v>
      </c>
      <c r="B10" s="42">
        <v>2143028000</v>
      </c>
      <c r="C10" s="42"/>
      <c r="D10" s="42"/>
      <c r="E10" s="42">
        <f>$B10      +$C10      +$D10</f>
        <v>2143028000</v>
      </c>
      <c r="F10" s="43">
        <v>2143028000</v>
      </c>
      <c r="G10" s="44">
        <v>2083028000</v>
      </c>
      <c r="H10" s="43">
        <v>595907000</v>
      </c>
      <c r="I10" s="44">
        <v>327738972</v>
      </c>
      <c r="J10" s="43">
        <v>679130000</v>
      </c>
      <c r="K10" s="44">
        <v>670235236</v>
      </c>
      <c r="L10" s="43">
        <v>295392000</v>
      </c>
      <c r="M10" s="44">
        <v>354672441</v>
      </c>
      <c r="N10" s="43"/>
      <c r="O10" s="44"/>
      <c r="P10" s="43">
        <f>$H10      +$J10      +$L10      +$N10</f>
        <v>1570429000</v>
      </c>
      <c r="Q10" s="44">
        <f>$I10      +$K10      +$M10      +$O10</f>
        <v>1352646649</v>
      </c>
      <c r="R10" s="24">
        <f>IF(($J10      =0),0,((($L10      -$J10      )/$J10      )*100))</f>
        <v>-56.504351155154389</v>
      </c>
      <c r="S10" s="25">
        <f>IF(($K10      =0),0,((($M10      -$K10      )/$K10      )*100))</f>
        <v>-47.082394068580427</v>
      </c>
      <c r="T10" s="24">
        <f>IF(($E10      =0),0,(($P10      /$E10      )*100))</f>
        <v>73.280843740725743</v>
      </c>
      <c r="U10" s="26">
        <f>IF(($E10      =0),0,(($Q10      /$E10      )*100))</f>
        <v>63.118477640049498</v>
      </c>
      <c r="V10" s="43">
        <v>2644000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>$B12      +$C12      +$D12</f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>$H12      +$J12      +$L12      +$N12</f>
        <v>0</v>
      </c>
      <c r="Q12" s="44">
        <f>$I12      +$K12      +$M12      +$O12</f>
        <v>0</v>
      </c>
      <c r="R12" s="24">
        <f>IF(($J12      =0),0,((($L12      -$J12      )/$J12      )*100))</f>
        <v>0</v>
      </c>
      <c r="S12" s="25">
        <f>IF(($K12      =0),0,((($M12      -$K12      )/$K12      )*100))</f>
        <v>0</v>
      </c>
      <c r="T12" s="24">
        <f>IF(($E12      =0),0,(($P12      /$E12      )*100))</f>
        <v>0</v>
      </c>
      <c r="U12" s="26">
        <f>IF(($E12      =0),0,(($Q12      /$E12      )*100))</f>
        <v>0</v>
      </c>
      <c r="V12" s="43"/>
      <c r="W12" s="44"/>
    </row>
    <row r="13" spans="1:23" ht="13" x14ac:dyDescent="0.3">
      <c r="A13" s="23" t="s">
        <v>39</v>
      </c>
      <c r="B13" s="42">
        <v>186600000</v>
      </c>
      <c r="C13" s="42"/>
      <c r="D13" s="42"/>
      <c r="E13" s="42">
        <f>$B13      +$C13      +$D13</f>
        <v>186600000</v>
      </c>
      <c r="F13" s="43">
        <v>186600000</v>
      </c>
      <c r="G13" s="44">
        <v>186600000</v>
      </c>
      <c r="H13" s="43">
        <v>37190000</v>
      </c>
      <c r="I13" s="44">
        <v>25449135</v>
      </c>
      <c r="J13" s="43">
        <v>64082000</v>
      </c>
      <c r="K13" s="44">
        <v>54419376</v>
      </c>
      <c r="L13" s="43">
        <v>35867000</v>
      </c>
      <c r="M13" s="44">
        <v>20584576</v>
      </c>
      <c r="N13" s="43"/>
      <c r="O13" s="44"/>
      <c r="P13" s="43">
        <f>$H13      +$J13      +$L13      +$N13</f>
        <v>137139000</v>
      </c>
      <c r="Q13" s="44">
        <f>$I13      +$K13      +$M13      +$O13</f>
        <v>100453087</v>
      </c>
      <c r="R13" s="24">
        <f>IF(($J13      =0),0,((($L13      -$J13      )/$J13      )*100))</f>
        <v>-44.029524671514622</v>
      </c>
      <c r="S13" s="25">
        <f>IF(($K13      =0),0,((($M13      -$K13      )/$K13      )*100))</f>
        <v>-62.174178549934126</v>
      </c>
      <c r="T13" s="24">
        <f>IF(($E13      =0),0,(($P13      /$E13      )*100))</f>
        <v>73.493569131832786</v>
      </c>
      <c r="U13" s="26">
        <f>IF(($E13      =0),0,(($Q13      /$E13      )*100))</f>
        <v>53.833379957127548</v>
      </c>
      <c r="V13" s="43">
        <v>6068000</v>
      </c>
      <c r="W13" s="44"/>
    </row>
    <row r="14" spans="1:23" ht="13" x14ac:dyDescent="0.3">
      <c r="A14" s="23" t="s">
        <v>40</v>
      </c>
      <c r="B14" s="42">
        <v>59528000</v>
      </c>
      <c r="C14" s="42"/>
      <c r="D14" s="42"/>
      <c r="E14" s="42">
        <f>$B14      +$C14      +$D14</f>
        <v>59528000</v>
      </c>
      <c r="F14" s="43">
        <v>59528000</v>
      </c>
      <c r="G14" s="44">
        <v>50027000</v>
      </c>
      <c r="H14" s="43">
        <v>8906000</v>
      </c>
      <c r="I14" s="44"/>
      <c r="J14" s="43">
        <v>7101000</v>
      </c>
      <c r="K14" s="44">
        <v>14730809</v>
      </c>
      <c r="L14" s="43">
        <v>3848000</v>
      </c>
      <c r="M14" s="44">
        <v>15485928</v>
      </c>
      <c r="N14" s="43"/>
      <c r="O14" s="44"/>
      <c r="P14" s="43">
        <f>$H14      +$J14      +$L14      +$N14</f>
        <v>19855000</v>
      </c>
      <c r="Q14" s="44">
        <f>$I14      +$K14      +$M14      +$O14</f>
        <v>30216737</v>
      </c>
      <c r="R14" s="24">
        <f>IF(($J14      =0),0,((($L14      -$J14      )/$J14      )*100))</f>
        <v>-45.810449232502464</v>
      </c>
      <c r="S14" s="25">
        <f>IF(($K14      =0),0,((($M14      -$K14      )/$K14      )*100))</f>
        <v>5.1261203644687807</v>
      </c>
      <c r="T14" s="24">
        <f>IF(($E14      =0),0,(($P14      /$E14      )*100))</f>
        <v>33.354051874748016</v>
      </c>
      <c r="U14" s="26">
        <f>IF(($E14      =0),0,(($Q14      /$E14      )*100))</f>
        <v>50.760544617658923</v>
      </c>
      <c r="V14" s="43">
        <v>14014000</v>
      </c>
      <c r="W14" s="44">
        <v>9387000</v>
      </c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8026000</v>
      </c>
      <c r="C16" s="42"/>
      <c r="D16" s="42"/>
      <c r="E16" s="42">
        <f>$B16      +$C16      +$D16</f>
        <v>8026000</v>
      </c>
      <c r="F16" s="43">
        <v>8026000</v>
      </c>
      <c r="G16" s="44">
        <v>8026000</v>
      </c>
      <c r="H16" s="43">
        <v>789000</v>
      </c>
      <c r="I16" s="44">
        <v>729694</v>
      </c>
      <c r="J16" s="43">
        <v>2562000</v>
      </c>
      <c r="K16" s="44">
        <v>2458020</v>
      </c>
      <c r="L16" s="43">
        <v>1405000</v>
      </c>
      <c r="M16" s="44">
        <v>939366</v>
      </c>
      <c r="N16" s="43"/>
      <c r="O16" s="44"/>
      <c r="P16" s="43">
        <f>$H16      +$J16      +$L16      +$N16</f>
        <v>4756000</v>
      </c>
      <c r="Q16" s="44">
        <f>$I16      +$K16      +$M16      +$O16</f>
        <v>4127080</v>
      </c>
      <c r="R16" s="24">
        <f>IF(($J16      =0),0,((($L16      -$J16      )/$J16      )*100))</f>
        <v>-45.160031225604996</v>
      </c>
      <c r="S16" s="25">
        <f>IF(($K16      =0),0,((($M16      -$K16      )/$K16      )*100))</f>
        <v>-61.783630727170646</v>
      </c>
      <c r="T16" s="24">
        <f>IF(($E16      =0),0,(($P16      /$E16      )*100))</f>
        <v>59.257413406429102</v>
      </c>
      <c r="U16" s="26">
        <f>IF(($E16      =0),0,(($Q16      /$E16      )*100))</f>
        <v>51.42138051333167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>
        <v>102035000</v>
      </c>
      <c r="C20" s="42">
        <v>90000000</v>
      </c>
      <c r="D20" s="42"/>
      <c r="E20" s="42">
        <f>$B20      +$C20      +$D20</f>
        <v>192035000</v>
      </c>
      <c r="F20" s="43">
        <v>192035000</v>
      </c>
      <c r="G20" s="44">
        <v>192035000</v>
      </c>
      <c r="H20" s="43">
        <v>6174000</v>
      </c>
      <c r="I20" s="44">
        <v>5266166</v>
      </c>
      <c r="J20" s="43">
        <v>17817000</v>
      </c>
      <c r="K20" s="44">
        <v>23928779</v>
      </c>
      <c r="L20" s="43">
        <v>19884000</v>
      </c>
      <c r="M20" s="44">
        <v>9793028</v>
      </c>
      <c r="N20" s="43"/>
      <c r="O20" s="44"/>
      <c r="P20" s="43">
        <f>$H20      +$J20      +$L20      +$N20</f>
        <v>43875000</v>
      </c>
      <c r="Q20" s="44">
        <f>$I20      +$K20      +$M20      +$O20</f>
        <v>38987973</v>
      </c>
      <c r="R20" s="24">
        <f>IF(($J20      =0),0,((($L20      -$J20      )/$J20      )*100))</f>
        <v>11.601279676713251</v>
      </c>
      <c r="S20" s="25">
        <f>IF(($K20      =0),0,((($M20      -$K20      )/$K20      )*100))</f>
        <v>-59.074267851276488</v>
      </c>
      <c r="T20" s="24">
        <f>IF(($E20      =0),0,(($P20      /$E20      )*100))</f>
        <v>22.847397609810713</v>
      </c>
      <c r="U20" s="26">
        <f>IF(($E20      =0),0,(($Q20      /$E20      )*100))</f>
        <v>20.302534954565573</v>
      </c>
      <c r="V20" s="43">
        <v>37287000</v>
      </c>
      <c r="W20" s="44">
        <v>2254000</v>
      </c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400887000</v>
      </c>
      <c r="C22" s="42"/>
      <c r="D22" s="42"/>
      <c r="E22" s="42">
        <f>$B22      +$C22      +$D22</f>
        <v>400887000</v>
      </c>
      <c r="F22" s="43">
        <v>400887000</v>
      </c>
      <c r="G22" s="44">
        <v>349887000</v>
      </c>
      <c r="H22" s="43">
        <v>40843000</v>
      </c>
      <c r="I22" s="44">
        <v>20223917</v>
      </c>
      <c r="J22" s="43">
        <v>81766000</v>
      </c>
      <c r="K22" s="44">
        <v>68546209</v>
      </c>
      <c r="L22" s="43">
        <v>108532000</v>
      </c>
      <c r="M22" s="44">
        <v>63907310</v>
      </c>
      <c r="N22" s="43"/>
      <c r="O22" s="44"/>
      <c r="P22" s="43">
        <f>$H22      +$J22      +$L22      +$N22</f>
        <v>231141000</v>
      </c>
      <c r="Q22" s="44">
        <f>$I22      +$K22      +$M22      +$O22</f>
        <v>152677436</v>
      </c>
      <c r="R22" s="24">
        <f>IF(($J22      =0),0,((($L22      -$J22      )/$J22      )*100))</f>
        <v>32.734877577477192</v>
      </c>
      <c r="S22" s="25">
        <f>IF(($K22      =0),0,((($M22      -$K22      )/$K22      )*100))</f>
        <v>-6.7675500478808397</v>
      </c>
      <c r="T22" s="24">
        <f>IF(($E22      =0),0,(($P22      /$E22      )*100))</f>
        <v>57.657394727192447</v>
      </c>
      <c r="U22" s="26">
        <f>IF(($E22      =0),0,(($Q22      /$E22      )*100))</f>
        <v>38.084905721562436</v>
      </c>
      <c r="V22" s="43">
        <v>19374000</v>
      </c>
      <c r="W22" s="44"/>
    </row>
    <row r="23" spans="1:23" ht="13" x14ac:dyDescent="0.3">
      <c r="A23" s="23" t="s">
        <v>49</v>
      </c>
      <c r="B23" s="42">
        <v>468966000</v>
      </c>
      <c r="C23" s="42"/>
      <c r="D23" s="42"/>
      <c r="E23" s="42">
        <f>$B23      +$C23      +$D23</f>
        <v>468966000</v>
      </c>
      <c r="F23" s="43">
        <v>468966000</v>
      </c>
      <c r="G23" s="44">
        <v>463966000</v>
      </c>
      <c r="H23" s="43">
        <v>122685000</v>
      </c>
      <c r="I23" s="44">
        <v>60960780</v>
      </c>
      <c r="J23" s="43">
        <v>106066000</v>
      </c>
      <c r="K23" s="44">
        <v>95394443</v>
      </c>
      <c r="L23" s="43">
        <v>106365000</v>
      </c>
      <c r="M23" s="44">
        <v>22095381</v>
      </c>
      <c r="N23" s="43"/>
      <c r="O23" s="44"/>
      <c r="P23" s="43">
        <f>$H23      +$J23      +$L23      +$N23</f>
        <v>335116000</v>
      </c>
      <c r="Q23" s="44">
        <f>$I23      +$K23      +$M23      +$O23</f>
        <v>178450604</v>
      </c>
      <c r="R23" s="24">
        <f>IF(($J23      =0),0,((($L23      -$J23      )/$J23      )*100))</f>
        <v>0.28189994908830351</v>
      </c>
      <c r="S23" s="25">
        <f>IF(($K23      =0),0,((($M23      -$K23      )/$K23      )*100))</f>
        <v>-76.837874088745394</v>
      </c>
      <c r="T23" s="24">
        <f>IF(($E23      =0),0,(($P23      /$E23      )*100))</f>
        <v>71.458485263323993</v>
      </c>
      <c r="U23" s="26">
        <f>IF(($E23      =0),0,(($Q23      /$E23      )*100))</f>
        <v>38.051927858309561</v>
      </c>
      <c r="V23" s="43">
        <v>8453000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71088000</v>
      </c>
      <c r="C25" s="42"/>
      <c r="D25" s="42"/>
      <c r="E25" s="42">
        <f>$B25      +$C25      +$D25</f>
        <v>71088000</v>
      </c>
      <c r="F25" s="43">
        <v>71088000</v>
      </c>
      <c r="G25" s="44">
        <v>71088000</v>
      </c>
      <c r="H25" s="43">
        <v>8322000</v>
      </c>
      <c r="I25" s="44"/>
      <c r="J25" s="43">
        <v>25005000</v>
      </c>
      <c r="K25" s="44"/>
      <c r="L25" s="43">
        <v>7584000</v>
      </c>
      <c r="M25" s="44"/>
      <c r="N25" s="43"/>
      <c r="O25" s="44"/>
      <c r="P25" s="43">
        <f>$H25      +$J25      +$L25      +$N25</f>
        <v>40911000</v>
      </c>
      <c r="Q25" s="44">
        <f>$I25      +$K25      +$M25      +$O25</f>
        <v>0</v>
      </c>
      <c r="R25" s="24">
        <f>IF(($J25      =0),0,((($L25      -$J25      )/$J25      )*100))</f>
        <v>-69.670065986802641</v>
      </c>
      <c r="S25" s="25">
        <f>IF(($K25      =0),0,((($M25      -$K25      )/$K25      )*100))</f>
        <v>0</v>
      </c>
      <c r="T25" s="24">
        <f>IF(($E25      =0),0,(($P25      /$E25      )*100))</f>
        <v>57.549797434166109</v>
      </c>
      <c r="U25" s="26">
        <f>IF(($E25      =0),0,(($Q25      /$E25      )*100))</f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IF(($J26      =0),0,((($L26      -$J26      )/$J26      )*100))</f>
        <v>0</v>
      </c>
      <c r="S26" s="25">
        <f>IF(($K26      =0),0,((($M26      -$K26      )/$K26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177824000</v>
      </c>
      <c r="C28" s="39">
        <f>SUM(C29:C42)</f>
        <v>0</v>
      </c>
      <c r="D28" s="39">
        <f>SUM(D29:D42)</f>
        <v>0</v>
      </c>
      <c r="E28" s="39">
        <f>SUM(E29:E42)</f>
        <v>177824000</v>
      </c>
      <c r="F28" s="40">
        <f>SUM(F29:F42)</f>
        <v>174713000</v>
      </c>
      <c r="G28" s="41">
        <f>SUM(G29:G42)</f>
        <v>174713000</v>
      </c>
      <c r="H28" s="40">
        <f>SUM(H29:H42)</f>
        <v>26446000</v>
      </c>
      <c r="I28" s="41">
        <f>SUM(I29:I42)</f>
        <v>34296680</v>
      </c>
      <c r="J28" s="40">
        <f>SUM(J29:J42)</f>
        <v>45848000</v>
      </c>
      <c r="K28" s="41">
        <f>SUM(K29:K42)</f>
        <v>36581458</v>
      </c>
      <c r="L28" s="40">
        <f>SUM(L29:L42)</f>
        <v>30309000</v>
      </c>
      <c r="M28" s="41">
        <f>SUM(M29:M42)</f>
        <v>40169505</v>
      </c>
      <c r="N28" s="40">
        <f>SUM(N29:N42)</f>
        <v>0</v>
      </c>
      <c r="O28" s="41">
        <f>SUM(O29:O42)</f>
        <v>0</v>
      </c>
      <c r="P28" s="40">
        <f>SUM(P29:P42)</f>
        <v>102603000</v>
      </c>
      <c r="Q28" s="41">
        <f>SUM(Q29:Q42)</f>
        <v>111047643</v>
      </c>
      <c r="R28" s="20">
        <f>IF(($J28      =0),0,((($L28      -$J28      )/$J28      )*100))</f>
        <v>-33.892427150584545</v>
      </c>
      <c r="S28" s="21">
        <f>IF(($K28      =0),0,((($M28      -$K28      )/$K28      )*100))</f>
        <v>9.8083761450951457</v>
      </c>
      <c r="T28" s="20">
        <f>IF(($E28      =0),0,(($P28      /$E28      )*100))</f>
        <v>57.699185711714954</v>
      </c>
      <c r="U28" s="22">
        <f>IF(($E28      =0),0,(($Q28      /$E28      )*100))</f>
        <v>62.448062691200292</v>
      </c>
      <c r="V28" s="40">
        <f>SUM(V29:V42)</f>
        <v>9141000</v>
      </c>
      <c r="W28" s="41">
        <f>SUM(W29:W42)</f>
        <v>8104000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48700000</v>
      </c>
      <c r="C31" s="42"/>
      <c r="D31" s="42"/>
      <c r="E31" s="42">
        <f>$B31      +$C31      +$D31</f>
        <v>48700000</v>
      </c>
      <c r="F31" s="43">
        <v>48700000</v>
      </c>
      <c r="G31" s="44">
        <v>48700000</v>
      </c>
      <c r="H31" s="43">
        <v>7582000</v>
      </c>
      <c r="I31" s="44">
        <v>1079126</v>
      </c>
      <c r="J31" s="43">
        <v>11426000</v>
      </c>
      <c r="K31" s="44">
        <v>8960135</v>
      </c>
      <c r="L31" s="43">
        <v>4536000</v>
      </c>
      <c r="M31" s="44">
        <v>7104619</v>
      </c>
      <c r="N31" s="43"/>
      <c r="O31" s="44"/>
      <c r="P31" s="43">
        <f>$H31      +$J31      +$L31      +$N31</f>
        <v>23544000</v>
      </c>
      <c r="Q31" s="44">
        <f>$I31      +$K31      +$M31      +$O31</f>
        <v>17143880</v>
      </c>
      <c r="R31" s="24">
        <f>IF(($J31      =0),0,((($L31      -$J31      )/$J31      )*100))</f>
        <v>-60.301067740241557</v>
      </c>
      <c r="S31" s="25">
        <f>IF(($K31      =0),0,((($M31      -$K31      )/$K31      )*100))</f>
        <v>-20.708571913258002</v>
      </c>
      <c r="T31" s="24">
        <f>IF(($E31      =0),0,(($P31      /$E31      )*100))</f>
        <v>48.344969199178642</v>
      </c>
      <c r="U31" s="26">
        <f>IF(($E31      =0),0,(($Q31      /$E31      )*100))</f>
        <v>35.203039014373715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53350000</v>
      </c>
      <c r="C33" s="42"/>
      <c r="D33" s="42"/>
      <c r="E33" s="42">
        <f>$B33      +$C33      +$D33</f>
        <v>53350000</v>
      </c>
      <c r="F33" s="43">
        <v>52239000</v>
      </c>
      <c r="G33" s="44">
        <v>52239000</v>
      </c>
      <c r="H33" s="43">
        <v>11561000</v>
      </c>
      <c r="I33" s="44">
        <v>17754261</v>
      </c>
      <c r="J33" s="43">
        <v>10066000</v>
      </c>
      <c r="K33" s="44">
        <v>11907081</v>
      </c>
      <c r="L33" s="43">
        <v>7367000</v>
      </c>
      <c r="M33" s="44">
        <v>6357188</v>
      </c>
      <c r="N33" s="43"/>
      <c r="O33" s="44"/>
      <c r="P33" s="43">
        <f>$H33      +$J33      +$L33      +$N33</f>
        <v>28994000</v>
      </c>
      <c r="Q33" s="44">
        <f>$I33      +$K33      +$M33      +$O33</f>
        <v>36018530</v>
      </c>
      <c r="R33" s="24">
        <f>IF(($J33      =0),0,((($L33      -$J33      )/$J33      )*100))</f>
        <v>-26.813033975759986</v>
      </c>
      <c r="S33" s="25">
        <f>IF(($K33      =0),0,((($M33      -$K33      )/$K33      )*100))</f>
        <v>-46.610021381394816</v>
      </c>
      <c r="T33" s="24">
        <f>IF(($E33      =0),0,(($P33      /$E33      )*100))</f>
        <v>54.346766635426427</v>
      </c>
      <c r="U33" s="26">
        <f>IF(($E33      =0),0,(($Q33      /$E33      )*100))</f>
        <v>67.513645735707598</v>
      </c>
      <c r="V33" s="43"/>
      <c r="W33" s="44"/>
    </row>
    <row r="34" spans="1:23" ht="13" x14ac:dyDescent="0.3">
      <c r="A34" s="23" t="s">
        <v>60</v>
      </c>
      <c r="B34" s="42">
        <v>42774000</v>
      </c>
      <c r="C34" s="42"/>
      <c r="D34" s="42"/>
      <c r="E34" s="42">
        <f>$B34      +$C34      +$D34</f>
        <v>42774000</v>
      </c>
      <c r="F34" s="43">
        <v>42774000</v>
      </c>
      <c r="G34" s="44">
        <v>42774000</v>
      </c>
      <c r="H34" s="43">
        <v>7303000</v>
      </c>
      <c r="I34" s="44">
        <v>15463293</v>
      </c>
      <c r="J34" s="43">
        <v>9899000</v>
      </c>
      <c r="K34" s="44">
        <v>5703556</v>
      </c>
      <c r="L34" s="43">
        <v>7286000</v>
      </c>
      <c r="M34" s="44">
        <v>16373233</v>
      </c>
      <c r="N34" s="43"/>
      <c r="O34" s="44"/>
      <c r="P34" s="43">
        <f>$H34      +$J34      +$L34      +$N34</f>
        <v>24488000</v>
      </c>
      <c r="Q34" s="44">
        <f>$I34      +$K34      +$M34      +$O34</f>
        <v>37540082</v>
      </c>
      <c r="R34" s="24">
        <f>IF(($J34      =0),0,((($L34      -$J34      )/$J34      )*100))</f>
        <v>-26.396605717749267</v>
      </c>
      <c r="S34" s="25">
        <f>IF(($K34      =0),0,((($M34      -$K34      )/$K34      )*100))</f>
        <v>187.07060998436765</v>
      </c>
      <c r="T34" s="24">
        <f>IF(($E34      =0),0,(($P34      /$E34      )*100))</f>
        <v>57.249731145088134</v>
      </c>
      <c r="U34" s="26">
        <f>IF(($E34      =0),0,(($Q34      /$E34      )*100))</f>
        <v>87.763786412306544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33000000</v>
      </c>
      <c r="C36" s="42"/>
      <c r="D36" s="42"/>
      <c r="E36" s="42">
        <f>$B36      +$C36      +$D36</f>
        <v>33000000</v>
      </c>
      <c r="F36" s="43">
        <v>31000000</v>
      </c>
      <c r="G36" s="44">
        <v>31000000</v>
      </c>
      <c r="H36" s="43"/>
      <c r="I36" s="44"/>
      <c r="J36" s="43">
        <v>14457000</v>
      </c>
      <c r="K36" s="44">
        <v>10010686</v>
      </c>
      <c r="L36" s="43">
        <v>11120000</v>
      </c>
      <c r="M36" s="44">
        <v>10334465</v>
      </c>
      <c r="N36" s="43"/>
      <c r="O36" s="44"/>
      <c r="P36" s="43">
        <f>$H36      +$J36      +$L36      +$N36</f>
        <v>25577000</v>
      </c>
      <c r="Q36" s="44">
        <f>$I36      +$K36      +$M36      +$O36</f>
        <v>20345151</v>
      </c>
      <c r="R36" s="24">
        <f>IF(($J36      =0),0,((($L36      -$J36      )/$J36      )*100))</f>
        <v>-23.082243895690667</v>
      </c>
      <c r="S36" s="25">
        <f>IF(($K36      =0),0,((($M36      -$K36      )/$K36      )*100))</f>
        <v>3.2343337909110321</v>
      </c>
      <c r="T36" s="24">
        <f>IF(($E36      =0),0,(($P36      /$E36      )*100))</f>
        <v>77.506060606060601</v>
      </c>
      <c r="U36" s="26">
        <f>IF(($E36      =0),0,(($Q36      /$E36      )*100))</f>
        <v>61.651972727272728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9141000</v>
      </c>
      <c r="W37" s="44">
        <v>8104000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994948000</v>
      </c>
      <c r="C43" s="45">
        <f>+C44+C56</f>
        <v>0</v>
      </c>
      <c r="D43" s="45">
        <f>+D44+D56</f>
        <v>0</v>
      </c>
      <c r="E43" s="45">
        <f>+E44+E56</f>
        <v>994948000</v>
      </c>
      <c r="F43" s="46">
        <f>+F44+F56</f>
        <v>970730000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994948000</v>
      </c>
      <c r="C44" s="39">
        <f>SUM(C45:C55)</f>
        <v>0</v>
      </c>
      <c r="D44" s="39">
        <f>SUM(D45:D55)</f>
        <v>0</v>
      </c>
      <c r="E44" s="39">
        <f>SUM(E45:E55)</f>
        <v>994948000</v>
      </c>
      <c r="F44" s="40">
        <f>SUM(F45:F55)</f>
        <v>970730000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535042000</v>
      </c>
      <c r="C45" s="42"/>
      <c r="D45" s="42"/>
      <c r="E45" s="42">
        <f>$B45      +$C45      +$D45</f>
        <v>535042000</v>
      </c>
      <c r="F45" s="43">
        <v>535042000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266745000</v>
      </c>
      <c r="C46" s="42"/>
      <c r="D46" s="42"/>
      <c r="E46" s="42">
        <f>$B46      +$C46      +$D46</f>
        <v>266745000</v>
      </c>
      <c r="F46" s="43">
        <v>242527000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15000000</v>
      </c>
      <c r="C47" s="42"/>
      <c r="D47" s="42"/>
      <c r="E47" s="42">
        <f>$B47      +$C47      +$D47</f>
        <v>15000000</v>
      </c>
      <c r="F47" s="43">
        <v>15000000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117026000</v>
      </c>
      <c r="C53" s="42"/>
      <c r="D53" s="42"/>
      <c r="E53" s="42">
        <f>$B53      +$C53      +$D53</f>
        <v>117026000</v>
      </c>
      <c r="F53" s="43">
        <v>117026000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>
        <v>14135000</v>
      </c>
      <c r="C54" s="42"/>
      <c r="D54" s="42"/>
      <c r="E54" s="42">
        <f>$B54      +$C54      +$D54</f>
        <v>14135000</v>
      </c>
      <c r="F54" s="43">
        <v>14135000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>$B55      +$C55      +$D55</f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0</v>
      </c>
      <c r="C56" s="39">
        <f>SUM(C57:C60)</f>
        <v>0</v>
      </c>
      <c r="D56" s="39">
        <f>SUM(D57:D60)</f>
        <v>0</v>
      </c>
      <c r="E56" s="39">
        <f>SUM(E57:E60)</f>
        <v>0</v>
      </c>
      <c r="F56" s="40">
        <f>SUM(F57:F60)</f>
        <v>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>$B59      +$C59      +$D59</f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4612930000</v>
      </c>
      <c r="C61" s="39">
        <f>+C8+C43</f>
        <v>90000000</v>
      </c>
      <c r="D61" s="39">
        <f>+D8+D43</f>
        <v>0</v>
      </c>
      <c r="E61" s="39">
        <f>+E8+E43</f>
        <v>4702930000</v>
      </c>
      <c r="F61" s="40">
        <f>+F8+F43</f>
        <v>4675601000</v>
      </c>
      <c r="G61" s="41">
        <f>+G8+G43</f>
        <v>3579370000</v>
      </c>
      <c r="H61" s="40">
        <f>+H8+H43</f>
        <v>847262000</v>
      </c>
      <c r="I61" s="41">
        <f>+I8+I43</f>
        <v>474665344</v>
      </c>
      <c r="J61" s="40">
        <f>+J8+J43</f>
        <v>1029377000</v>
      </c>
      <c r="K61" s="41">
        <f>+K8+K43</f>
        <v>966294330</v>
      </c>
      <c r="L61" s="40">
        <f>+L8+L43</f>
        <v>609186000</v>
      </c>
      <c r="M61" s="41">
        <f>+M8+M43</f>
        <v>527647535</v>
      </c>
      <c r="N61" s="40">
        <f>+N8+N43</f>
        <v>0</v>
      </c>
      <c r="O61" s="41">
        <f>+O8+O43</f>
        <v>0</v>
      </c>
      <c r="P61" s="40">
        <f>+P8+P43</f>
        <v>2485825000</v>
      </c>
      <c r="Q61" s="41">
        <f>+Q8+Q43</f>
        <v>1968607209</v>
      </c>
      <c r="R61" s="20">
        <f>IF(($J61      =0),0,((($L61      -$J61      )/$J61      )*100))</f>
        <v>-40.819932833160252</v>
      </c>
      <c r="S61" s="21">
        <f>IF(($K61      =0),0,((($M61      -$K61      )/$K61      )*100))</f>
        <v>-45.394739613136295</v>
      </c>
      <c r="T61" s="20">
        <f>IF(($E61      =0),0,(($P61      /$E61      )*100))</f>
        <v>52.856942374222029</v>
      </c>
      <c r="U61" s="22">
        <f>IF(($E61      =0),0,(($Q61      /$E61      )*100))</f>
        <v>41.85916458463128</v>
      </c>
      <c r="V61" s="40">
        <f>+V8+V43</f>
        <v>96981000</v>
      </c>
      <c r="W61" s="41">
        <f>+W8+W43</f>
        <v>19745000</v>
      </c>
    </row>
    <row r="62" spans="1:23" ht="13" x14ac:dyDescent="0.3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IF(($J62      =0),0,((($L62      -$J62      )/$J62      )*100))</f>
        <v>0</v>
      </c>
      <c r="S62" s="21">
        <f>IF(($K62      =0),0,((($M62      -$K62      )/$K62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IF(($J63      =0),0,((($L63      -$J63      )/$J63      )*100))</f>
        <v>0</v>
      </c>
      <c r="S63" s="25">
        <f>IF(($K63      =0),0,((($M63      -$K63      )/$K63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4612930000</v>
      </c>
      <c r="C65" s="48">
        <f>+C61+C62</f>
        <v>90000000</v>
      </c>
      <c r="D65" s="48">
        <f>+D61+D62</f>
        <v>0</v>
      </c>
      <c r="E65" s="48">
        <f>+E61+E62</f>
        <v>4702930000</v>
      </c>
      <c r="F65" s="49">
        <f>+F61+F62</f>
        <v>4675601000</v>
      </c>
      <c r="G65" s="50">
        <f>+G61+G62</f>
        <v>3579370000</v>
      </c>
      <c r="H65" s="49">
        <f>+H61+H62</f>
        <v>847262000</v>
      </c>
      <c r="I65" s="50">
        <f>+I61+I62</f>
        <v>474665344</v>
      </c>
      <c r="J65" s="49">
        <f>+J61+J62</f>
        <v>1029377000</v>
      </c>
      <c r="K65" s="50">
        <f>+K61+K62</f>
        <v>966294330</v>
      </c>
      <c r="L65" s="49">
        <f>+L61+L62</f>
        <v>609186000</v>
      </c>
      <c r="M65" s="51">
        <f>+M61+M62</f>
        <v>527647535</v>
      </c>
      <c r="N65" s="49">
        <f>+N61+N62</f>
        <v>0</v>
      </c>
      <c r="O65" s="50">
        <f>+O61+O62</f>
        <v>0</v>
      </c>
      <c r="P65" s="49">
        <f>+P61+P62</f>
        <v>2485825000</v>
      </c>
      <c r="Q65" s="50">
        <f>+Q61+Q62</f>
        <v>1968607209</v>
      </c>
      <c r="R65" s="34">
        <f>IF(($J65      =0),0,((($L65      -$J65      )/$J65      )*100))</f>
        <v>-40.819932833160252</v>
      </c>
      <c r="S65" s="35">
        <f>IF(($K65      =0),0,((($M65      -$K65      )/$K65      )*100))</f>
        <v>-45.394739613136295</v>
      </c>
      <c r="T65" s="34">
        <f>IF(($E65      =0),0,(($P65      /$E65      )*100))</f>
        <v>52.856942374222029</v>
      </c>
      <c r="U65" s="35">
        <f>IF(($E65      =0),0,(($Q65      /$E65      )*100))</f>
        <v>41.85916458463128</v>
      </c>
      <c r="V65" s="49">
        <f>+V61+V62</f>
        <v>96981000</v>
      </c>
      <c r="W65" s="50">
        <f>+W61+W62</f>
        <v>19745000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4367-1C28-48BE-95BF-A247A066D847}">
  <sheetPr>
    <pageSetUpPr fitToPage="1"/>
  </sheetPr>
  <dimension ref="A1:W80"/>
  <sheetViews>
    <sheetView showGridLines="0" workbookViewId="0">
      <selection activeCell="A10" sqref="A10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3693200000</v>
      </c>
      <c r="C8" s="36">
        <f>+C9+C28</f>
        <v>64998000</v>
      </c>
      <c r="D8" s="36">
        <f>+D9+D28</f>
        <v>0</v>
      </c>
      <c r="E8" s="36">
        <f>+E9+E28</f>
        <v>3758198000</v>
      </c>
      <c r="F8" s="37">
        <f>+F9+F28</f>
        <v>3587871000</v>
      </c>
      <c r="G8" s="38">
        <f>+G9+G28</f>
        <v>3527998000</v>
      </c>
      <c r="H8" s="37">
        <f>+H9+H28</f>
        <v>733616000</v>
      </c>
      <c r="I8" s="38">
        <f>+I9+I28</f>
        <v>335141317</v>
      </c>
      <c r="J8" s="37">
        <f>+J9+J28</f>
        <v>1040103000</v>
      </c>
      <c r="K8" s="38">
        <f>+K9+K28</f>
        <v>550790826</v>
      </c>
      <c r="L8" s="37">
        <f>+L9+L28</f>
        <v>539551000</v>
      </c>
      <c r="M8" s="38">
        <f>+M9+M28</f>
        <v>119052594</v>
      </c>
      <c r="N8" s="37">
        <f>+N9+N28</f>
        <v>0</v>
      </c>
      <c r="O8" s="38">
        <f>+O9+O28</f>
        <v>0</v>
      </c>
      <c r="P8" s="37">
        <f>+P9+P28</f>
        <v>2313270000</v>
      </c>
      <c r="Q8" s="38">
        <f>+Q9+Q28</f>
        <v>1004984737</v>
      </c>
      <c r="R8" s="16">
        <f>IF(($J8       =0),0,((($L8       -$J8       )/$J8       )*100))</f>
        <v>-48.125233750888135</v>
      </c>
      <c r="S8" s="17">
        <f>IF(($K8       =0),0,((($M8       -$K8       )/$K8       )*100))</f>
        <v>-78.385153059902265</v>
      </c>
      <c r="T8" s="16">
        <f>IF(($E8       =0),0,(($P8       /$E8       )*100))</f>
        <v>61.552637726910611</v>
      </c>
      <c r="U8" s="18">
        <f>IF(($E8       =0),0,(($Q8       /$E8       )*100))</f>
        <v>26.741133303780163</v>
      </c>
      <c r="V8" s="37">
        <f>+V9+V28</f>
        <v>46849000</v>
      </c>
      <c r="W8" s="38">
        <f>+W9+W28</f>
        <v>1644000</v>
      </c>
    </row>
    <row r="9" spans="1:23" ht="13" x14ac:dyDescent="0.3">
      <c r="A9" s="19" t="s">
        <v>35</v>
      </c>
      <c r="B9" s="39">
        <f>SUM(B10:B27)</f>
        <v>3513129000</v>
      </c>
      <c r="C9" s="39">
        <f>SUM(C10:C27)</f>
        <v>64998000</v>
      </c>
      <c r="D9" s="39">
        <f>SUM(D10:D27)</f>
        <v>0</v>
      </c>
      <c r="E9" s="39">
        <f>SUM(E10:E27)</f>
        <v>3578127000</v>
      </c>
      <c r="F9" s="40">
        <f>SUM(F10:F27)</f>
        <v>3411196000</v>
      </c>
      <c r="G9" s="41">
        <f>SUM(G10:G27)</f>
        <v>3351323000</v>
      </c>
      <c r="H9" s="40">
        <f>SUM(H10:H27)</f>
        <v>711598000</v>
      </c>
      <c r="I9" s="41">
        <f>SUM(I10:I27)</f>
        <v>319538734</v>
      </c>
      <c r="J9" s="40">
        <f>SUM(J10:J27)</f>
        <v>996751000</v>
      </c>
      <c r="K9" s="41">
        <f>SUM(K10:K27)</f>
        <v>519754143</v>
      </c>
      <c r="L9" s="40">
        <f>SUM(L10:L27)</f>
        <v>494451000</v>
      </c>
      <c r="M9" s="41">
        <f>SUM(M10:M27)</f>
        <v>85762103</v>
      </c>
      <c r="N9" s="40">
        <f>SUM(N10:N27)</f>
        <v>0</v>
      </c>
      <c r="O9" s="41">
        <f>SUM(O10:O27)</f>
        <v>0</v>
      </c>
      <c r="P9" s="40">
        <f>SUM(P10:P27)</f>
        <v>2202800000</v>
      </c>
      <c r="Q9" s="41">
        <f>SUM(Q10:Q27)</f>
        <v>925054980</v>
      </c>
      <c r="R9" s="20">
        <f>IF(($J9       =0),0,((($L9       -$J9       )/$J9       )*100))</f>
        <v>-50.393729226256099</v>
      </c>
      <c r="S9" s="21">
        <f>IF(($K9       =0),0,((($M9       -$K9       )/$K9       )*100))</f>
        <v>-83.499486410058296</v>
      </c>
      <c r="T9" s="20">
        <f>IF(($E9       =0),0,(($P9       /$E9       )*100))</f>
        <v>61.562935021590903</v>
      </c>
      <c r="U9" s="22">
        <f>IF(($E9       =0),0,(($Q9       /$E9       )*100))</f>
        <v>25.853050492618063</v>
      </c>
      <c r="V9" s="40">
        <f>SUM(V10:V27)</f>
        <v>46849000</v>
      </c>
      <c r="W9" s="41">
        <f>SUM(W10:W27)</f>
        <v>1644000</v>
      </c>
    </row>
    <row r="10" spans="1:23" ht="13" x14ac:dyDescent="0.3">
      <c r="A10" s="23" t="s">
        <v>36</v>
      </c>
      <c r="B10" s="42">
        <v>2190727000</v>
      </c>
      <c r="C10" s="42"/>
      <c r="D10" s="42"/>
      <c r="E10" s="42">
        <f>$B10      +$C10      +$D10</f>
        <v>2190727000</v>
      </c>
      <c r="F10" s="43">
        <v>2031879000</v>
      </c>
      <c r="G10" s="44">
        <v>2031879000</v>
      </c>
      <c r="H10" s="43">
        <v>444189000</v>
      </c>
      <c r="I10" s="44">
        <v>231821536</v>
      </c>
      <c r="J10" s="43">
        <v>659030000</v>
      </c>
      <c r="K10" s="44">
        <v>412931655</v>
      </c>
      <c r="L10" s="43">
        <v>288574000</v>
      </c>
      <c r="M10" s="44">
        <v>82234009</v>
      </c>
      <c r="N10" s="43"/>
      <c r="O10" s="44"/>
      <c r="P10" s="43">
        <f>$H10      +$J10      +$L10      +$N10</f>
        <v>1391793000</v>
      </c>
      <c r="Q10" s="44">
        <f>$I10      +$K10      +$M10      +$O10</f>
        <v>726987200</v>
      </c>
      <c r="R10" s="24">
        <f>IF(($J10      =0),0,((($L10      -$J10      )/$J10      )*100))</f>
        <v>-56.212312034353516</v>
      </c>
      <c r="S10" s="25">
        <f>IF(($K10      =0),0,((($M10      -$K10      )/$K10      )*100))</f>
        <v>-80.085322109781103</v>
      </c>
      <c r="T10" s="24">
        <f>IF(($E10      =0),0,(($P10      /$E10      )*100))</f>
        <v>63.531101775803187</v>
      </c>
      <c r="U10" s="26">
        <f>IF(($E10      =0),0,(($Q10      /$E10      )*100))</f>
        <v>33.184746433489885</v>
      </c>
      <c r="V10" s="43">
        <v>23518000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225211000</v>
      </c>
      <c r="C12" s="42"/>
      <c r="D12" s="42"/>
      <c r="E12" s="42">
        <f>$B12      +$C12      +$D12</f>
        <v>225211000</v>
      </c>
      <c r="F12" s="43">
        <v>225211000</v>
      </c>
      <c r="G12" s="44">
        <v>225211000</v>
      </c>
      <c r="H12" s="43">
        <v>55502000</v>
      </c>
      <c r="I12" s="44">
        <v>26647862</v>
      </c>
      <c r="J12" s="43">
        <v>123748000</v>
      </c>
      <c r="K12" s="44"/>
      <c r="L12" s="43">
        <v>45961000</v>
      </c>
      <c r="M12" s="44">
        <v>-29312651</v>
      </c>
      <c r="N12" s="43"/>
      <c r="O12" s="44"/>
      <c r="P12" s="43">
        <f>$H12      +$J12      +$L12      +$N12</f>
        <v>225211000</v>
      </c>
      <c r="Q12" s="44">
        <f>$I12      +$K12      +$M12      +$O12</f>
        <v>-2664789</v>
      </c>
      <c r="R12" s="24">
        <f>IF(($J12      =0),0,((($L12      -$J12      )/$J12      )*100))</f>
        <v>-62.859197724407665</v>
      </c>
      <c r="S12" s="25">
        <f>IF(($K12      =0),0,((($M12      -$K12      )/$K12      )*100))</f>
        <v>0</v>
      </c>
      <c r="T12" s="24">
        <f>IF(($E12      =0),0,(($P12      /$E12      )*100))</f>
        <v>100</v>
      </c>
      <c r="U12" s="26">
        <f>IF(($E12      =0),0,(($Q12      /$E12      )*100))</f>
        <v>-1.1832410495046868</v>
      </c>
      <c r="V12" s="43"/>
      <c r="W12" s="44"/>
    </row>
    <row r="13" spans="1:23" ht="13" x14ac:dyDescent="0.3">
      <c r="A13" s="23" t="s">
        <v>39</v>
      </c>
      <c r="B13" s="42">
        <v>105545000</v>
      </c>
      <c r="C13" s="42"/>
      <c r="D13" s="42"/>
      <c r="E13" s="42">
        <f>$B13      +$C13      +$D13</f>
        <v>105545000</v>
      </c>
      <c r="F13" s="43">
        <v>97462000</v>
      </c>
      <c r="G13" s="44">
        <v>97462000</v>
      </c>
      <c r="H13" s="43">
        <v>10633000</v>
      </c>
      <c r="I13" s="44">
        <v>21360044</v>
      </c>
      <c r="J13" s="43">
        <v>31409000</v>
      </c>
      <c r="K13" s="44">
        <v>28228899</v>
      </c>
      <c r="L13" s="43">
        <v>17295000</v>
      </c>
      <c r="M13" s="44">
        <v>18972136</v>
      </c>
      <c r="N13" s="43"/>
      <c r="O13" s="44"/>
      <c r="P13" s="43">
        <f>$H13      +$J13      +$L13      +$N13</f>
        <v>59337000</v>
      </c>
      <c r="Q13" s="44">
        <f>$I13      +$K13      +$M13      +$O13</f>
        <v>68561079</v>
      </c>
      <c r="R13" s="24">
        <f>IF(($J13      =0),0,((($L13      -$J13      )/$J13      )*100))</f>
        <v>-44.936164793530516</v>
      </c>
      <c r="S13" s="25">
        <f>IF(($K13      =0),0,((($M13      -$K13      )/$K13      )*100))</f>
        <v>-32.791796095200169</v>
      </c>
      <c r="T13" s="24">
        <f>IF(($E13      =0),0,(($P13      /$E13      )*100))</f>
        <v>56.219621962196221</v>
      </c>
      <c r="U13" s="26">
        <f>IF(($E13      =0),0,(($Q13      /$E13      )*100))</f>
        <v>64.959097067601505</v>
      </c>
      <c r="V13" s="43">
        <v>3660000</v>
      </c>
      <c r="W13" s="44"/>
    </row>
    <row r="14" spans="1:23" ht="13" x14ac:dyDescent="0.3">
      <c r="A14" s="23" t="s">
        <v>40</v>
      </c>
      <c r="B14" s="42">
        <v>55873000</v>
      </c>
      <c r="C14" s="42"/>
      <c r="D14" s="42"/>
      <c r="E14" s="42">
        <f>$B14      +$C14      +$D14</f>
        <v>55873000</v>
      </c>
      <c r="F14" s="43">
        <v>55873000</v>
      </c>
      <c r="G14" s="44">
        <v>41000000</v>
      </c>
      <c r="H14" s="43">
        <v>9671000</v>
      </c>
      <c r="I14" s="44">
        <v>-2000000</v>
      </c>
      <c r="J14" s="43">
        <v>2968000</v>
      </c>
      <c r="K14" s="44">
        <v>7702024</v>
      </c>
      <c r="L14" s="43"/>
      <c r="M14" s="44">
        <v>2857248</v>
      </c>
      <c r="N14" s="43"/>
      <c r="O14" s="44"/>
      <c r="P14" s="43">
        <f>$H14      +$J14      +$L14      +$N14</f>
        <v>12639000</v>
      </c>
      <c r="Q14" s="44">
        <f>$I14      +$K14      +$M14      +$O14</f>
        <v>8559272</v>
      </c>
      <c r="R14" s="24">
        <f>IF(($J14      =0),0,((($L14      -$J14      )/$J14      )*100))</f>
        <v>-100</v>
      </c>
      <c r="S14" s="25">
        <f>IF(($K14      =0),0,((($M14      -$K14      )/$K14      )*100))</f>
        <v>-62.902634424405846</v>
      </c>
      <c r="T14" s="24">
        <f>IF(($E14      =0),0,(($P14      /$E14      )*100))</f>
        <v>22.620943926404525</v>
      </c>
      <c r="U14" s="26">
        <f>IF(($E14      =0),0,(($Q14      /$E14      )*100))</f>
        <v>15.319155942942029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11500000</v>
      </c>
      <c r="C16" s="42"/>
      <c r="D16" s="42"/>
      <c r="E16" s="42">
        <f>$B16      +$C16      +$D16</f>
        <v>11500000</v>
      </c>
      <c r="F16" s="43">
        <v>11500000</v>
      </c>
      <c r="G16" s="44">
        <v>11500000</v>
      </c>
      <c r="H16" s="43">
        <v>419000</v>
      </c>
      <c r="I16" s="44">
        <v>5067000</v>
      </c>
      <c r="J16" s="43">
        <v>4247000</v>
      </c>
      <c r="K16" s="44">
        <v>510959</v>
      </c>
      <c r="L16" s="43">
        <v>4180000</v>
      </c>
      <c r="M16" s="44">
        <v>1891700</v>
      </c>
      <c r="N16" s="43"/>
      <c r="O16" s="44"/>
      <c r="P16" s="43">
        <f>$H16      +$J16      +$L16      +$N16</f>
        <v>8846000</v>
      </c>
      <c r="Q16" s="44">
        <f>$I16      +$K16      +$M16      +$O16</f>
        <v>7469659</v>
      </c>
      <c r="R16" s="24">
        <f>IF(($J16      =0),0,((($L16      -$J16      )/$J16      )*100))</f>
        <v>-1.5775841770661645</v>
      </c>
      <c r="S16" s="25">
        <f>IF(($K16      =0),0,((($M16      -$K16      )/$K16      )*100))</f>
        <v>270.22539968960325</v>
      </c>
      <c r="T16" s="24">
        <f>IF(($E16      =0),0,(($P16      /$E16      )*100))</f>
        <v>76.921739130434787</v>
      </c>
      <c r="U16" s="26">
        <f>IF(($E16      =0),0,(($Q16      /$E16      )*100))</f>
        <v>64.953556521739131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>
        <v>64998000</v>
      </c>
      <c r="D20" s="42"/>
      <c r="E20" s="42">
        <f>$B20      +$C20      +$D20</f>
        <v>64998000</v>
      </c>
      <c r="F20" s="43">
        <v>64998000</v>
      </c>
      <c r="G20" s="44">
        <v>64998000</v>
      </c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457588000</v>
      </c>
      <c r="C22" s="42"/>
      <c r="D22" s="42"/>
      <c r="E22" s="42">
        <f>$B22      +$C22      +$D22</f>
        <v>457588000</v>
      </c>
      <c r="F22" s="43">
        <v>457588000</v>
      </c>
      <c r="G22" s="44">
        <v>457588000</v>
      </c>
      <c r="H22" s="43">
        <v>81369000</v>
      </c>
      <c r="I22" s="44"/>
      <c r="J22" s="43">
        <v>61377000</v>
      </c>
      <c r="K22" s="44"/>
      <c r="L22" s="43">
        <v>58257000</v>
      </c>
      <c r="M22" s="44"/>
      <c r="N22" s="43"/>
      <c r="O22" s="44"/>
      <c r="P22" s="43">
        <f>$H22      +$J22      +$L22      +$N22</f>
        <v>201003000</v>
      </c>
      <c r="Q22" s="44">
        <f>$I22      +$K22      +$M22      +$O22</f>
        <v>0</v>
      </c>
      <c r="R22" s="24">
        <f>IF(($J22      =0),0,((($L22      -$J22      )/$J22      )*100))</f>
        <v>-5.083337406520358</v>
      </c>
      <c r="S22" s="25">
        <f>IF(($K22      =0),0,((($M22      -$K22      )/$K22      )*100))</f>
        <v>0</v>
      </c>
      <c r="T22" s="24">
        <f>IF(($E22      =0),0,(($P22      /$E22      )*100))</f>
        <v>43.926632691416735</v>
      </c>
      <c r="U22" s="26">
        <f>IF(($E22      =0),0,(($Q22      /$E22      )*100))</f>
        <v>0</v>
      </c>
      <c r="V22" s="43"/>
      <c r="W22" s="44"/>
    </row>
    <row r="23" spans="1:23" ht="13" x14ac:dyDescent="0.3">
      <c r="A23" s="23" t="s">
        <v>49</v>
      </c>
      <c r="B23" s="42">
        <v>466685000</v>
      </c>
      <c r="C23" s="42"/>
      <c r="D23" s="42"/>
      <c r="E23" s="42">
        <f>$B23      +$C23      +$D23</f>
        <v>466685000</v>
      </c>
      <c r="F23" s="43">
        <v>466685000</v>
      </c>
      <c r="G23" s="44">
        <v>421685000</v>
      </c>
      <c r="H23" s="43">
        <v>109815000</v>
      </c>
      <c r="I23" s="44">
        <v>36642292</v>
      </c>
      <c r="J23" s="43">
        <v>113972000</v>
      </c>
      <c r="K23" s="44">
        <v>70380606</v>
      </c>
      <c r="L23" s="43">
        <v>80184000</v>
      </c>
      <c r="M23" s="44">
        <v>9119661</v>
      </c>
      <c r="N23" s="43"/>
      <c r="O23" s="44"/>
      <c r="P23" s="43">
        <f>$H23      +$J23      +$L23      +$N23</f>
        <v>303971000</v>
      </c>
      <c r="Q23" s="44">
        <f>$I23      +$K23      +$M23      +$O23</f>
        <v>116142559</v>
      </c>
      <c r="R23" s="24">
        <f>IF(($J23      =0),0,((($L23      -$J23      )/$J23      )*100))</f>
        <v>-29.645877934931384</v>
      </c>
      <c r="S23" s="25">
        <f>IF(($K23      =0),0,((($M23      -$K23      )/$K23      )*100))</f>
        <v>-87.042366472377353</v>
      </c>
      <c r="T23" s="24">
        <f>IF(($E23      =0),0,(($P23      /$E23      )*100))</f>
        <v>65.134084018127851</v>
      </c>
      <c r="U23" s="26">
        <f>IF(($E23      =0),0,(($Q23      /$E23      )*100))</f>
        <v>24.88671352196878</v>
      </c>
      <c r="V23" s="43">
        <v>19671000</v>
      </c>
      <c r="W23" s="44">
        <v>1644000</v>
      </c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>$B25      +$C25      +$D25</f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>$H25      +$J25      +$L25      +$N25</f>
        <v>0</v>
      </c>
      <c r="Q25" s="44">
        <f>$I25      +$K25      +$M25      +$O25</f>
        <v>0</v>
      </c>
      <c r="R25" s="24">
        <f>IF(($J25      =0),0,((($L25      -$J25      )/$J25      )*100))</f>
        <v>0</v>
      </c>
      <c r="S25" s="25">
        <f>IF(($K25      =0),0,((($M25      -$K25      )/$K25      )*100))</f>
        <v>0</v>
      </c>
      <c r="T25" s="24">
        <f>IF(($E25      =0),0,(($P25      /$E25      )*100))</f>
        <v>0</v>
      </c>
      <c r="U25" s="26">
        <f>IF(($E25      =0),0,(($Q25      /$E25      )*100))</f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IF(($J26      =0),0,((($L26      -$J26      )/$J26      )*100))</f>
        <v>0</v>
      </c>
      <c r="S26" s="25">
        <f>IF(($K26      =0),0,((($M26      -$K26      )/$K26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180071000</v>
      </c>
      <c r="C28" s="39">
        <f>SUM(C29:C42)</f>
        <v>0</v>
      </c>
      <c r="D28" s="39">
        <f>SUM(D29:D42)</f>
        <v>0</v>
      </c>
      <c r="E28" s="39">
        <f>SUM(E29:E42)</f>
        <v>180071000</v>
      </c>
      <c r="F28" s="40">
        <f>SUM(F29:F42)</f>
        <v>176675000</v>
      </c>
      <c r="G28" s="41">
        <f>SUM(G29:G42)</f>
        <v>176675000</v>
      </c>
      <c r="H28" s="40">
        <f>SUM(H29:H42)</f>
        <v>22018000</v>
      </c>
      <c r="I28" s="41">
        <f>SUM(I29:I42)</f>
        <v>15602583</v>
      </c>
      <c r="J28" s="40">
        <f>SUM(J29:J42)</f>
        <v>43352000</v>
      </c>
      <c r="K28" s="41">
        <f>SUM(K29:K42)</f>
        <v>31036683</v>
      </c>
      <c r="L28" s="40">
        <f>SUM(L29:L42)</f>
        <v>45100000</v>
      </c>
      <c r="M28" s="41">
        <f>SUM(M29:M42)</f>
        <v>33290491</v>
      </c>
      <c r="N28" s="40">
        <f>SUM(N29:N42)</f>
        <v>0</v>
      </c>
      <c r="O28" s="41">
        <f>SUM(O29:O42)</f>
        <v>0</v>
      </c>
      <c r="P28" s="40">
        <f>SUM(P29:P42)</f>
        <v>110470000</v>
      </c>
      <c r="Q28" s="41">
        <f>SUM(Q29:Q42)</f>
        <v>79929757</v>
      </c>
      <c r="R28" s="20">
        <f>IF(($J28      =0),0,((($L28      -$J28      )/$J28      )*100))</f>
        <v>4.0321092452482006</v>
      </c>
      <c r="S28" s="21">
        <f>IF(($K28      =0),0,((($M28      -$K28      )/$K28      )*100))</f>
        <v>7.2617553879710668</v>
      </c>
      <c r="T28" s="20">
        <f>IF(($E28      =0),0,(($P28      /$E28      )*100))</f>
        <v>61.348023835042845</v>
      </c>
      <c r="U28" s="22">
        <f>IF(($E28      =0),0,(($Q28      /$E28      )*100))</f>
        <v>44.38791199027051</v>
      </c>
      <c r="V28" s="40">
        <f>SUM(V29:V42)</f>
        <v>0</v>
      </c>
      <c r="W28" s="41">
        <f>SUM(W29:W42)</f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61100000</v>
      </c>
      <c r="C31" s="42"/>
      <c r="D31" s="42"/>
      <c r="E31" s="42">
        <f>$B31      +$C31      +$D31</f>
        <v>61100000</v>
      </c>
      <c r="F31" s="43">
        <v>61100000</v>
      </c>
      <c r="G31" s="44">
        <v>61100000</v>
      </c>
      <c r="H31" s="43">
        <v>13032000</v>
      </c>
      <c r="I31" s="44">
        <v>5174311</v>
      </c>
      <c r="J31" s="43">
        <v>9309000</v>
      </c>
      <c r="K31" s="44">
        <v>9258808</v>
      </c>
      <c r="L31" s="43">
        <v>8277000</v>
      </c>
      <c r="M31" s="44">
        <v>7287952</v>
      </c>
      <c r="N31" s="43"/>
      <c r="O31" s="44"/>
      <c r="P31" s="43">
        <f>$H31      +$J31      +$L31      +$N31</f>
        <v>30618000</v>
      </c>
      <c r="Q31" s="44">
        <f>$I31      +$K31      +$M31      +$O31</f>
        <v>21721071</v>
      </c>
      <c r="R31" s="24">
        <f>IF(($J31      =0),0,((($L31      -$J31      )/$J31      )*100))</f>
        <v>-11.086045762165647</v>
      </c>
      <c r="S31" s="25">
        <f>IF(($K31      =0),0,((($M31      -$K31      )/$K31      )*100))</f>
        <v>-21.286282208249702</v>
      </c>
      <c r="T31" s="24">
        <f>IF(($E31      =0),0,(($P31      /$E31      )*100))</f>
        <v>50.111292962356792</v>
      </c>
      <c r="U31" s="26">
        <f>IF(($E31      =0),0,(($Q31      /$E31      )*100))</f>
        <v>35.550034369885438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44971000</v>
      </c>
      <c r="C33" s="42"/>
      <c r="D33" s="42"/>
      <c r="E33" s="42">
        <f>$B33      +$C33      +$D33</f>
        <v>44971000</v>
      </c>
      <c r="F33" s="43">
        <v>44075000</v>
      </c>
      <c r="G33" s="44">
        <v>44075000</v>
      </c>
      <c r="H33" s="43">
        <v>8551000</v>
      </c>
      <c r="I33" s="44">
        <v>8518956</v>
      </c>
      <c r="J33" s="43">
        <v>9693000</v>
      </c>
      <c r="K33" s="44">
        <v>7949237</v>
      </c>
      <c r="L33" s="43">
        <v>8585000</v>
      </c>
      <c r="M33" s="44">
        <v>8892698</v>
      </c>
      <c r="N33" s="43"/>
      <c r="O33" s="44"/>
      <c r="P33" s="43">
        <f>$H33      +$J33      +$L33      +$N33</f>
        <v>26829000</v>
      </c>
      <c r="Q33" s="44">
        <f>$I33      +$K33      +$M33      +$O33</f>
        <v>25360891</v>
      </c>
      <c r="R33" s="24">
        <f>IF(($J33      =0),0,((($L33      -$J33      )/$J33      )*100))</f>
        <v>-11.43092953677912</v>
      </c>
      <c r="S33" s="25">
        <f>IF(($K33      =0),0,((($M33      -$K33      )/$K33      )*100))</f>
        <v>11.868573046696179</v>
      </c>
      <c r="T33" s="24">
        <f>IF(($E33      =0),0,(($P33      /$E33      )*100))</f>
        <v>59.658446554446201</v>
      </c>
      <c r="U33" s="26">
        <f>IF(($E33      =0),0,(($Q33      /$E33      )*100))</f>
        <v>56.393878277111916</v>
      </c>
      <c r="V33" s="43"/>
      <c r="W33" s="44"/>
    </row>
    <row r="34" spans="1:23" ht="13" x14ac:dyDescent="0.3">
      <c r="A34" s="23" t="s">
        <v>60</v>
      </c>
      <c r="B34" s="42">
        <v>3000000</v>
      </c>
      <c r="C34" s="42"/>
      <c r="D34" s="42"/>
      <c r="E34" s="42">
        <f>$B34      +$C34      +$D34</f>
        <v>3000000</v>
      </c>
      <c r="F34" s="43">
        <v>3000000</v>
      </c>
      <c r="G34" s="44">
        <v>3000000</v>
      </c>
      <c r="H34" s="43">
        <v>435000</v>
      </c>
      <c r="I34" s="44"/>
      <c r="J34" s="43">
        <v>854000</v>
      </c>
      <c r="K34" s="44"/>
      <c r="L34" s="43">
        <v>407000</v>
      </c>
      <c r="M34" s="44">
        <v>1492578</v>
      </c>
      <c r="N34" s="43"/>
      <c r="O34" s="44"/>
      <c r="P34" s="43">
        <f>$H34      +$J34      +$L34      +$N34</f>
        <v>1696000</v>
      </c>
      <c r="Q34" s="44">
        <f>$I34      +$K34      +$M34      +$O34</f>
        <v>1492578</v>
      </c>
      <c r="R34" s="24">
        <f>IF(($J34      =0),0,((($L34      -$J34      )/$J34      )*100))</f>
        <v>-52.341920374707264</v>
      </c>
      <c r="S34" s="25">
        <f>IF(($K34      =0),0,((($M34      -$K34      )/$K34      )*100))</f>
        <v>0</v>
      </c>
      <c r="T34" s="24">
        <f>IF(($E34      =0),0,(($P34      /$E34      )*100))</f>
        <v>56.533333333333339</v>
      </c>
      <c r="U34" s="26">
        <f>IF(($E34      =0),0,(($Q34      /$E34      )*100))</f>
        <v>49.752600000000001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29000000</v>
      </c>
      <c r="C36" s="42"/>
      <c r="D36" s="42"/>
      <c r="E36" s="42">
        <f>$B36      +$C36      +$D36</f>
        <v>29000000</v>
      </c>
      <c r="F36" s="43">
        <v>26500000</v>
      </c>
      <c r="G36" s="44">
        <v>26500000</v>
      </c>
      <c r="H36" s="43"/>
      <c r="I36" s="44"/>
      <c r="J36" s="43">
        <v>7424000</v>
      </c>
      <c r="K36" s="44">
        <v>5616582</v>
      </c>
      <c r="L36" s="43">
        <v>4860000</v>
      </c>
      <c r="M36" s="44">
        <v>4260569</v>
      </c>
      <c r="N36" s="43"/>
      <c r="O36" s="44"/>
      <c r="P36" s="43">
        <f>$H36      +$J36      +$L36      +$N36</f>
        <v>12284000</v>
      </c>
      <c r="Q36" s="44">
        <f>$I36      +$K36      +$M36      +$O36</f>
        <v>9877151</v>
      </c>
      <c r="R36" s="24">
        <f>IF(($J36      =0),0,((($L36      -$J36      )/$J36      )*100))</f>
        <v>-34.536637931034484</v>
      </c>
      <c r="S36" s="25">
        <f>IF(($K36      =0),0,((($M36      -$K36      )/$K36      )*100))</f>
        <v>-24.143028624882533</v>
      </c>
      <c r="T36" s="24">
        <f>IF(($E36      =0),0,(($P36      /$E36      )*100))</f>
        <v>42.358620689655176</v>
      </c>
      <c r="U36" s="26">
        <f>IF(($E36      =0),0,(($Q36      /$E36      )*100))</f>
        <v>34.05914137931034</v>
      </c>
      <c r="V36" s="43"/>
      <c r="W36" s="44"/>
    </row>
    <row r="37" spans="1:23" ht="13" x14ac:dyDescent="0.3">
      <c r="A37" s="23" t="s">
        <v>63</v>
      </c>
      <c r="B37" s="42">
        <v>42000000</v>
      </c>
      <c r="C37" s="42"/>
      <c r="D37" s="42"/>
      <c r="E37" s="42">
        <f>$B37      +$C37      +$D37</f>
        <v>42000000</v>
      </c>
      <c r="F37" s="43">
        <v>42000000</v>
      </c>
      <c r="G37" s="44">
        <v>42000000</v>
      </c>
      <c r="H37" s="43"/>
      <c r="I37" s="44">
        <v>1909316</v>
      </c>
      <c r="J37" s="43">
        <v>16072000</v>
      </c>
      <c r="K37" s="44">
        <v>8212056</v>
      </c>
      <c r="L37" s="43">
        <v>22971000</v>
      </c>
      <c r="M37" s="44">
        <v>11356694</v>
      </c>
      <c r="N37" s="43"/>
      <c r="O37" s="44"/>
      <c r="P37" s="43">
        <f>$H37      +$J37      +$L37      +$N37</f>
        <v>39043000</v>
      </c>
      <c r="Q37" s="44">
        <f>$I37      +$K37      +$M37      +$O37</f>
        <v>21478066</v>
      </c>
      <c r="R37" s="24">
        <f>IF(($J37      =0),0,((($L37      -$J37      )/$J37      )*100))</f>
        <v>42.92558486809358</v>
      </c>
      <c r="S37" s="25">
        <f>IF(($K37      =0),0,((($M37      -$K37      )/$K37      )*100))</f>
        <v>38.292943935111985</v>
      </c>
      <c r="T37" s="24">
        <f>IF(($E37      =0),0,(($P37      /$E37      )*100))</f>
        <v>92.959523809523816</v>
      </c>
      <c r="U37" s="26">
        <f>IF(($E37      =0),0,(($Q37      /$E37      )*100))</f>
        <v>51.138252380952373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696513000</v>
      </c>
      <c r="C43" s="45">
        <f>+C44+C56</f>
        <v>0</v>
      </c>
      <c r="D43" s="45">
        <f>+D44+D56</f>
        <v>0</v>
      </c>
      <c r="E43" s="45">
        <f>+E44+E56</f>
        <v>696513000</v>
      </c>
      <c r="F43" s="46">
        <f>+F44+F56</f>
        <v>670908000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696513000</v>
      </c>
      <c r="C44" s="39">
        <f>SUM(C45:C55)</f>
        <v>0</v>
      </c>
      <c r="D44" s="39">
        <f>SUM(D45:D55)</f>
        <v>0</v>
      </c>
      <c r="E44" s="39">
        <f>SUM(E45:E55)</f>
        <v>696513000</v>
      </c>
      <c r="F44" s="40">
        <f>SUM(F45:F55)</f>
        <v>670908000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184011000</v>
      </c>
      <c r="C45" s="42"/>
      <c r="D45" s="42"/>
      <c r="E45" s="42">
        <f>$B45      +$C45      +$D45</f>
        <v>184011000</v>
      </c>
      <c r="F45" s="43">
        <v>184011000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282024000</v>
      </c>
      <c r="C46" s="42"/>
      <c r="D46" s="42"/>
      <c r="E46" s="42">
        <f>$B46      +$C46      +$D46</f>
        <v>282024000</v>
      </c>
      <c r="F46" s="43">
        <v>256419000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5100000</v>
      </c>
      <c r="C47" s="42"/>
      <c r="D47" s="42"/>
      <c r="E47" s="42">
        <f>$B47      +$C47      +$D47</f>
        <v>5100000</v>
      </c>
      <c r="F47" s="43">
        <v>5100000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179378000</v>
      </c>
      <c r="C53" s="42"/>
      <c r="D53" s="42"/>
      <c r="E53" s="42">
        <f>$B53      +$C53      +$D53</f>
        <v>179378000</v>
      </c>
      <c r="F53" s="43">
        <v>179378000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>$B55      +$C55      +$D55</f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0</v>
      </c>
      <c r="C56" s="39">
        <f>SUM(C57:C60)</f>
        <v>0</v>
      </c>
      <c r="D56" s="39">
        <f>SUM(D57:D60)</f>
        <v>0</v>
      </c>
      <c r="E56" s="39">
        <f>SUM(E57:E60)</f>
        <v>0</v>
      </c>
      <c r="F56" s="40">
        <f>SUM(F57:F60)</f>
        <v>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>$B59      +$C59      +$D59</f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4389713000</v>
      </c>
      <c r="C61" s="39">
        <f>+C8+C43</f>
        <v>64998000</v>
      </c>
      <c r="D61" s="39">
        <f>+D8+D43</f>
        <v>0</v>
      </c>
      <c r="E61" s="39">
        <f>+E8+E43</f>
        <v>4454711000</v>
      </c>
      <c r="F61" s="40">
        <f>+F8+F43</f>
        <v>4258779000</v>
      </c>
      <c r="G61" s="41">
        <f>+G8+G43</f>
        <v>3527998000</v>
      </c>
      <c r="H61" s="40">
        <f>+H8+H43</f>
        <v>733616000</v>
      </c>
      <c r="I61" s="41">
        <f>+I8+I43</f>
        <v>335141317</v>
      </c>
      <c r="J61" s="40">
        <f>+J8+J43</f>
        <v>1040103000</v>
      </c>
      <c r="K61" s="41">
        <f>+K8+K43</f>
        <v>550790826</v>
      </c>
      <c r="L61" s="40">
        <f>+L8+L43</f>
        <v>539551000</v>
      </c>
      <c r="M61" s="41">
        <f>+M8+M43</f>
        <v>119052594</v>
      </c>
      <c r="N61" s="40">
        <f>+N8+N43</f>
        <v>0</v>
      </c>
      <c r="O61" s="41">
        <f>+O8+O43</f>
        <v>0</v>
      </c>
      <c r="P61" s="40">
        <f>+P8+P43</f>
        <v>2313270000</v>
      </c>
      <c r="Q61" s="41">
        <f>+Q8+Q43</f>
        <v>1004984737</v>
      </c>
      <c r="R61" s="20">
        <f>IF(($J61      =0),0,((($L61      -$J61      )/$J61      )*100))</f>
        <v>-48.125233750888135</v>
      </c>
      <c r="S61" s="21">
        <f>IF(($K61      =0),0,((($M61      -$K61      )/$K61      )*100))</f>
        <v>-78.385153059902265</v>
      </c>
      <c r="T61" s="20">
        <f>IF(($E61      =0),0,(($P61      /$E61      )*100))</f>
        <v>51.928621183282154</v>
      </c>
      <c r="U61" s="22">
        <f>IF(($E61      =0),0,(($Q61      /$E61      )*100))</f>
        <v>22.560043446140501</v>
      </c>
      <c r="V61" s="40">
        <f>+V8+V43</f>
        <v>46849000</v>
      </c>
      <c r="W61" s="41">
        <f>+W8+W43</f>
        <v>1644000</v>
      </c>
    </row>
    <row r="62" spans="1:23" ht="13" x14ac:dyDescent="0.3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IF(($J62      =0),0,((($L62      -$J62      )/$J62      )*100))</f>
        <v>0</v>
      </c>
      <c r="S62" s="21">
        <f>IF(($K62      =0),0,((($M62      -$K62      )/$K62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IF(($J63      =0),0,((($L63      -$J63      )/$J63      )*100))</f>
        <v>0</v>
      </c>
      <c r="S63" s="25">
        <f>IF(($K63      =0),0,((($M63      -$K63      )/$K63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4389713000</v>
      </c>
      <c r="C65" s="48">
        <f>+C61+C62</f>
        <v>64998000</v>
      </c>
      <c r="D65" s="48">
        <f>+D61+D62</f>
        <v>0</v>
      </c>
      <c r="E65" s="48">
        <f>+E61+E62</f>
        <v>4454711000</v>
      </c>
      <c r="F65" s="49">
        <f>+F61+F62</f>
        <v>4258779000</v>
      </c>
      <c r="G65" s="50">
        <f>+G61+G62</f>
        <v>3527998000</v>
      </c>
      <c r="H65" s="49">
        <f>+H61+H62</f>
        <v>733616000</v>
      </c>
      <c r="I65" s="50">
        <f>+I61+I62</f>
        <v>335141317</v>
      </c>
      <c r="J65" s="49">
        <f>+J61+J62</f>
        <v>1040103000</v>
      </c>
      <c r="K65" s="50">
        <f>+K61+K62</f>
        <v>550790826</v>
      </c>
      <c r="L65" s="49">
        <f>+L61+L62</f>
        <v>539551000</v>
      </c>
      <c r="M65" s="51">
        <f>+M61+M62</f>
        <v>119052594</v>
      </c>
      <c r="N65" s="49">
        <f>+N61+N62</f>
        <v>0</v>
      </c>
      <c r="O65" s="50">
        <f>+O61+O62</f>
        <v>0</v>
      </c>
      <c r="P65" s="49">
        <f>+P61+P62</f>
        <v>2313270000</v>
      </c>
      <c r="Q65" s="50">
        <f>+Q61+Q62</f>
        <v>1004984737</v>
      </c>
      <c r="R65" s="34">
        <f>IF(($J65      =0),0,((($L65      -$J65      )/$J65      )*100))</f>
        <v>-48.125233750888135</v>
      </c>
      <c r="S65" s="35">
        <f>IF(($K65      =0),0,((($M65      -$K65      )/$K65      )*100))</f>
        <v>-78.385153059902265</v>
      </c>
      <c r="T65" s="34">
        <f>IF(($E65      =0),0,(($P65      /$E65      )*100))</f>
        <v>51.928621183282154</v>
      </c>
      <c r="U65" s="35">
        <f>IF(($E65      =0),0,(($Q65      /$E65      )*100))</f>
        <v>22.560043446140501</v>
      </c>
      <c r="V65" s="49">
        <f>+V61+V62</f>
        <v>46849000</v>
      </c>
      <c r="W65" s="50">
        <f>+W61+W62</f>
        <v>1644000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8EFA-B71F-4654-A783-754E100B0117}">
  <sheetPr>
    <pageSetUpPr fitToPage="1"/>
  </sheetPr>
  <dimension ref="A1:W80"/>
  <sheetViews>
    <sheetView showGridLines="0" workbookViewId="0">
      <selection activeCell="C7" sqref="C7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1820911000</v>
      </c>
      <c r="C8" s="36">
        <f>+C9+C28</f>
        <v>0</v>
      </c>
      <c r="D8" s="36">
        <f>+D9+D28</f>
        <v>0</v>
      </c>
      <c r="E8" s="36">
        <f>+E9+E28</f>
        <v>1820911000</v>
      </c>
      <c r="F8" s="37">
        <f>+F9+F28</f>
        <v>1817661000</v>
      </c>
      <c r="G8" s="38">
        <f>+G9+G28</f>
        <v>1731874000</v>
      </c>
      <c r="H8" s="37">
        <f>+H9+H28</f>
        <v>332857000</v>
      </c>
      <c r="I8" s="38">
        <f>+I9+I28</f>
        <v>-47660112</v>
      </c>
      <c r="J8" s="37">
        <f>+J9+J28</f>
        <v>575796000</v>
      </c>
      <c r="K8" s="38">
        <f>+K9+K28</f>
        <v>520207241</v>
      </c>
      <c r="L8" s="37">
        <f>+L9+L28</f>
        <v>223089000</v>
      </c>
      <c r="M8" s="38">
        <f>+M9+M28</f>
        <v>452988245</v>
      </c>
      <c r="N8" s="37">
        <f>+N9+N28</f>
        <v>0</v>
      </c>
      <c r="O8" s="38">
        <f>+O9+O28</f>
        <v>0</v>
      </c>
      <c r="P8" s="37">
        <f>+P9+P28</f>
        <v>1131742000</v>
      </c>
      <c r="Q8" s="38">
        <f>+Q9+Q28</f>
        <v>925535374</v>
      </c>
      <c r="R8" s="16">
        <f>IF(($J8       =0),0,((($L8       -$J8       )/$J8       )*100))</f>
        <v>-61.255548840214246</v>
      </c>
      <c r="S8" s="17">
        <f>IF(($K8       =0),0,((($M8       -$K8       )/$K8       )*100))</f>
        <v>-12.921580228445917</v>
      </c>
      <c r="T8" s="16">
        <f>IF(($E8       =0),0,(($P8       /$E8       )*100))</f>
        <v>62.152515965909373</v>
      </c>
      <c r="U8" s="18">
        <f>IF(($E8       =0),0,(($Q8       /$E8       )*100))</f>
        <v>50.828149975479306</v>
      </c>
      <c r="V8" s="37">
        <f>+V9+V28</f>
        <v>85414000</v>
      </c>
      <c r="W8" s="38">
        <f>+W9+W28</f>
        <v>535000</v>
      </c>
    </row>
    <row r="9" spans="1:23" ht="13" x14ac:dyDescent="0.3">
      <c r="A9" s="19" t="s">
        <v>35</v>
      </c>
      <c r="B9" s="39">
        <f>SUM(B10:B27)</f>
        <v>1689482000</v>
      </c>
      <c r="C9" s="39">
        <f>SUM(C10:C27)</f>
        <v>0</v>
      </c>
      <c r="D9" s="39">
        <f>SUM(D10:D27)</f>
        <v>0</v>
      </c>
      <c r="E9" s="39">
        <f>SUM(E10:E27)</f>
        <v>1689482000</v>
      </c>
      <c r="F9" s="40">
        <f>SUM(F10:F27)</f>
        <v>1689482000</v>
      </c>
      <c r="G9" s="41">
        <f>SUM(G10:G27)</f>
        <v>1603695000</v>
      </c>
      <c r="H9" s="40">
        <f>SUM(H10:H27)</f>
        <v>308311000</v>
      </c>
      <c r="I9" s="41">
        <f>SUM(I10:I27)</f>
        <v>-46107636</v>
      </c>
      <c r="J9" s="40">
        <f>SUM(J10:J27)</f>
        <v>549242000</v>
      </c>
      <c r="K9" s="41">
        <f>SUM(K10:K27)</f>
        <v>488257397</v>
      </c>
      <c r="L9" s="40">
        <f>SUM(L10:L27)</f>
        <v>207466000</v>
      </c>
      <c r="M9" s="41">
        <f>SUM(M10:M27)</f>
        <v>412818134</v>
      </c>
      <c r="N9" s="40">
        <f>SUM(N10:N27)</f>
        <v>0</v>
      </c>
      <c r="O9" s="41">
        <f>SUM(O10:O27)</f>
        <v>0</v>
      </c>
      <c r="P9" s="40">
        <f>SUM(P10:P27)</f>
        <v>1065019000</v>
      </c>
      <c r="Q9" s="41">
        <f>SUM(Q10:Q27)</f>
        <v>854967895</v>
      </c>
      <c r="R9" s="20">
        <f>IF(($J9       =0),0,((($L9       -$J9       )/$J9       )*100))</f>
        <v>-62.226850823498566</v>
      </c>
      <c r="S9" s="21">
        <f>IF(($K9       =0),0,((($M9       -$K9       )/$K9       )*100))</f>
        <v>-15.450715844454477</v>
      </c>
      <c r="T9" s="20">
        <f>IF(($E9       =0),0,(($P9       /$E9       )*100))</f>
        <v>63.038197506691397</v>
      </c>
      <c r="U9" s="22">
        <f>IF(($E9       =0),0,(($Q9       /$E9       )*100))</f>
        <v>50.605327254152456</v>
      </c>
      <c r="V9" s="40">
        <f>SUM(V10:V27)</f>
        <v>62467000</v>
      </c>
      <c r="W9" s="41">
        <f>SUM(W10:W27)</f>
        <v>535000</v>
      </c>
    </row>
    <row r="10" spans="1:23" ht="13" x14ac:dyDescent="0.3">
      <c r="A10" s="23" t="s">
        <v>36</v>
      </c>
      <c r="B10" s="42">
        <v>504630000</v>
      </c>
      <c r="C10" s="42"/>
      <c r="D10" s="42"/>
      <c r="E10" s="42">
        <f>$B10      +$C10      +$D10</f>
        <v>504630000</v>
      </c>
      <c r="F10" s="43">
        <v>504630000</v>
      </c>
      <c r="G10" s="44">
        <v>469330000</v>
      </c>
      <c r="H10" s="43">
        <v>94761000</v>
      </c>
      <c r="I10" s="44">
        <v>-102222562</v>
      </c>
      <c r="J10" s="43">
        <v>162870000</v>
      </c>
      <c r="K10" s="44">
        <v>128931548</v>
      </c>
      <c r="L10" s="43">
        <v>58089000</v>
      </c>
      <c r="M10" s="44">
        <v>209458639</v>
      </c>
      <c r="N10" s="43"/>
      <c r="O10" s="44"/>
      <c r="P10" s="43">
        <f>$H10      +$J10      +$L10      +$N10</f>
        <v>315720000</v>
      </c>
      <c r="Q10" s="44">
        <f>$I10      +$K10      +$M10      +$O10</f>
        <v>236167625</v>
      </c>
      <c r="R10" s="24">
        <f>IF(($J10      =0),0,((($L10      -$J10      )/$J10      )*100))</f>
        <v>-64.334131515932953</v>
      </c>
      <c r="S10" s="25">
        <f>IF(($K10      =0),0,((($M10      -$K10      )/$K10      )*100))</f>
        <v>62.457243590994501</v>
      </c>
      <c r="T10" s="24">
        <f>IF(($E10      =0),0,(($P10      /$E10      )*100))</f>
        <v>62.564651328696272</v>
      </c>
      <c r="U10" s="26">
        <f>IF(($E10      =0),0,(($Q10      /$E10      )*100))</f>
        <v>46.800155559518856</v>
      </c>
      <c r="V10" s="43">
        <v>15869000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>$B12      +$C12      +$D12</f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>$H12      +$J12      +$L12      +$N12</f>
        <v>0</v>
      </c>
      <c r="Q12" s="44">
        <f>$I12      +$K12      +$M12      +$O12</f>
        <v>0</v>
      </c>
      <c r="R12" s="24">
        <f>IF(($J12      =0),0,((($L12      -$J12      )/$J12      )*100))</f>
        <v>0</v>
      </c>
      <c r="S12" s="25">
        <f>IF(($K12      =0),0,((($M12      -$K12      )/$K12      )*100))</f>
        <v>0</v>
      </c>
      <c r="T12" s="24">
        <f>IF(($E12      =0),0,(($P12      /$E12      )*100))</f>
        <v>0</v>
      </c>
      <c r="U12" s="26">
        <f>IF(($E12      =0),0,(($Q12      /$E12      )*100))</f>
        <v>0</v>
      </c>
      <c r="V12" s="43"/>
      <c r="W12" s="44"/>
    </row>
    <row r="13" spans="1:23" ht="13" x14ac:dyDescent="0.3">
      <c r="A13" s="23" t="s">
        <v>39</v>
      </c>
      <c r="B13" s="42">
        <v>114878000</v>
      </c>
      <c r="C13" s="42"/>
      <c r="D13" s="42"/>
      <c r="E13" s="42">
        <f>$B13      +$C13      +$D13</f>
        <v>114878000</v>
      </c>
      <c r="F13" s="43">
        <v>114878000</v>
      </c>
      <c r="G13" s="44">
        <v>114878000</v>
      </c>
      <c r="H13" s="43">
        <v>21212000</v>
      </c>
      <c r="I13" s="44">
        <v>5028108</v>
      </c>
      <c r="J13" s="43">
        <v>33104000</v>
      </c>
      <c r="K13" s="44">
        <v>25972767</v>
      </c>
      <c r="L13" s="43">
        <v>25136000</v>
      </c>
      <c r="M13" s="44">
        <v>16386775</v>
      </c>
      <c r="N13" s="43"/>
      <c r="O13" s="44"/>
      <c r="P13" s="43">
        <f>$H13      +$J13      +$L13      +$N13</f>
        <v>79452000</v>
      </c>
      <c r="Q13" s="44">
        <f>$I13      +$K13      +$M13      +$O13</f>
        <v>47387650</v>
      </c>
      <c r="R13" s="24">
        <f>IF(($J13      =0),0,((($L13      -$J13      )/$J13      )*100))</f>
        <v>-24.069598840019331</v>
      </c>
      <c r="S13" s="25">
        <f>IF(($K13      =0),0,((($M13      -$K13      )/$K13      )*100))</f>
        <v>-36.907858142338092</v>
      </c>
      <c r="T13" s="24">
        <f>IF(($E13      =0),0,(($P13      /$E13      )*100))</f>
        <v>69.162067584742076</v>
      </c>
      <c r="U13" s="26">
        <f>IF(($E13      =0),0,(($Q13      /$E13      )*100))</f>
        <v>41.25041348212887</v>
      </c>
      <c r="V13" s="43"/>
      <c r="W13" s="44"/>
    </row>
    <row r="14" spans="1:23" ht="13" x14ac:dyDescent="0.3">
      <c r="A14" s="23" t="s">
        <v>40</v>
      </c>
      <c r="B14" s="42">
        <v>59455000</v>
      </c>
      <c r="C14" s="42"/>
      <c r="D14" s="42"/>
      <c r="E14" s="42">
        <f>$B14      +$C14      +$D14</f>
        <v>59455000</v>
      </c>
      <c r="F14" s="43">
        <v>59455000</v>
      </c>
      <c r="G14" s="44">
        <v>50752000</v>
      </c>
      <c r="H14" s="43">
        <v>19107000</v>
      </c>
      <c r="I14" s="44">
        <v>12908145</v>
      </c>
      <c r="J14" s="43">
        <v>11176000</v>
      </c>
      <c r="K14" s="44">
        <v>17440245</v>
      </c>
      <c r="L14" s="43">
        <v>3228000</v>
      </c>
      <c r="M14" s="44">
        <v>4914245</v>
      </c>
      <c r="N14" s="43"/>
      <c r="O14" s="44"/>
      <c r="P14" s="43">
        <f>$H14      +$J14      +$L14      +$N14</f>
        <v>33511000</v>
      </c>
      <c r="Q14" s="44">
        <f>$I14      +$K14      +$M14      +$O14</f>
        <v>35262635</v>
      </c>
      <c r="R14" s="24">
        <f>IF(($J14      =0),0,((($L14      -$J14      )/$J14      )*100))</f>
        <v>-71.116678596993552</v>
      </c>
      <c r="S14" s="25">
        <f>IF(($K14      =0),0,((($M14      -$K14      )/$K14      )*100))</f>
        <v>-71.822385522680449</v>
      </c>
      <c r="T14" s="24">
        <f>IF(($E14      =0),0,(($P14      /$E14      )*100))</f>
        <v>56.36363636363636</v>
      </c>
      <c r="U14" s="26">
        <f>IF(($E14      =0),0,(($Q14      /$E14      )*100))</f>
        <v>59.309788915986886</v>
      </c>
      <c r="V14" s="43">
        <v>17868000</v>
      </c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15574000</v>
      </c>
      <c r="C16" s="42"/>
      <c r="D16" s="42"/>
      <c r="E16" s="42">
        <f>$B16      +$C16      +$D16</f>
        <v>15574000</v>
      </c>
      <c r="F16" s="43">
        <v>15574000</v>
      </c>
      <c r="G16" s="44">
        <v>15074000</v>
      </c>
      <c r="H16" s="43">
        <v>2687000</v>
      </c>
      <c r="I16" s="44">
        <v>2051505</v>
      </c>
      <c r="J16" s="43">
        <v>5153000</v>
      </c>
      <c r="K16" s="44">
        <v>3543909</v>
      </c>
      <c r="L16" s="43">
        <v>2707000</v>
      </c>
      <c r="M16" s="44">
        <v>2118057</v>
      </c>
      <c r="N16" s="43"/>
      <c r="O16" s="44"/>
      <c r="P16" s="43">
        <f>$H16      +$J16      +$L16      +$N16</f>
        <v>10547000</v>
      </c>
      <c r="Q16" s="44">
        <f>$I16      +$K16      +$M16      +$O16</f>
        <v>7713471</v>
      </c>
      <c r="R16" s="24">
        <f>IF(($J16      =0),0,((($L16      -$J16      )/$J16      )*100))</f>
        <v>-47.467494663302929</v>
      </c>
      <c r="S16" s="25">
        <f>IF(($K16      =0),0,((($M16      -$K16      )/$K16      )*100))</f>
        <v>-40.233877337143817</v>
      </c>
      <c r="T16" s="24">
        <f>IF(($E16      =0),0,(($P16      /$E16      )*100))</f>
        <v>67.721844099139588</v>
      </c>
      <c r="U16" s="26">
        <f>IF(($E16      =0),0,(($Q16      /$E16      )*100))</f>
        <v>49.527873378708101</v>
      </c>
      <c r="V16" s="43">
        <v>81000</v>
      </c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574000000</v>
      </c>
      <c r="C22" s="42"/>
      <c r="D22" s="42"/>
      <c r="E22" s="42">
        <f>$B22      +$C22      +$D22</f>
        <v>574000000</v>
      </c>
      <c r="F22" s="43">
        <v>574000000</v>
      </c>
      <c r="G22" s="44">
        <v>574000000</v>
      </c>
      <c r="H22" s="43">
        <v>75265000</v>
      </c>
      <c r="I22" s="44">
        <v>89668537</v>
      </c>
      <c r="J22" s="43">
        <v>223705000</v>
      </c>
      <c r="K22" s="44">
        <v>206215346</v>
      </c>
      <c r="L22" s="43">
        <v>60340000</v>
      </c>
      <c r="M22" s="44">
        <v>28220384</v>
      </c>
      <c r="N22" s="43"/>
      <c r="O22" s="44"/>
      <c r="P22" s="43">
        <f>$H22      +$J22      +$L22      +$N22</f>
        <v>359310000</v>
      </c>
      <c r="Q22" s="44">
        <f>$I22      +$K22      +$M22      +$O22</f>
        <v>324104267</v>
      </c>
      <c r="R22" s="24">
        <f>IF(($J22      =0),0,((($L22      -$J22      )/$J22      )*100))</f>
        <v>-73.026977492680089</v>
      </c>
      <c r="S22" s="25">
        <f>IF(($K22      =0),0,((($M22      -$K22      )/$K22      )*100))</f>
        <v>-86.315090245514511</v>
      </c>
      <c r="T22" s="24">
        <f>IF(($E22      =0),0,(($P22      /$E22      )*100))</f>
        <v>62.597560975609753</v>
      </c>
      <c r="U22" s="26">
        <f>IF(($E22      =0),0,(($Q22      /$E22      )*100))</f>
        <v>56.464158013937279</v>
      </c>
      <c r="V22" s="43"/>
      <c r="W22" s="44"/>
    </row>
    <row r="23" spans="1:23" ht="13" x14ac:dyDescent="0.3">
      <c r="A23" s="23" t="s">
        <v>49</v>
      </c>
      <c r="B23" s="42">
        <v>342574000</v>
      </c>
      <c r="C23" s="42"/>
      <c r="D23" s="42"/>
      <c r="E23" s="42">
        <f>$B23      +$C23      +$D23</f>
        <v>342574000</v>
      </c>
      <c r="F23" s="43">
        <v>342574000</v>
      </c>
      <c r="G23" s="44">
        <v>301290000</v>
      </c>
      <c r="H23" s="43">
        <v>82925000</v>
      </c>
      <c r="I23" s="44">
        <v>-65942919</v>
      </c>
      <c r="J23" s="43">
        <v>90641000</v>
      </c>
      <c r="K23" s="44">
        <v>78604832</v>
      </c>
      <c r="L23" s="43">
        <v>47431000</v>
      </c>
      <c r="M23" s="44">
        <v>151374220</v>
      </c>
      <c r="N23" s="43"/>
      <c r="O23" s="44"/>
      <c r="P23" s="43">
        <f>$H23      +$J23      +$L23      +$N23</f>
        <v>220997000</v>
      </c>
      <c r="Q23" s="44">
        <f>$I23      +$K23      +$M23      +$O23</f>
        <v>164036133</v>
      </c>
      <c r="R23" s="24">
        <f>IF(($J23      =0),0,((($L23      -$J23      )/$J23      )*100))</f>
        <v>-47.671583499740734</v>
      </c>
      <c r="S23" s="25">
        <f>IF(($K23      =0),0,((($M23      -$K23      )/$K23      )*100))</f>
        <v>92.576227374927782</v>
      </c>
      <c r="T23" s="24">
        <f>IF(($E23      =0),0,(($P23      /$E23      )*100))</f>
        <v>64.510733447371962</v>
      </c>
      <c r="U23" s="26">
        <f>IF(($E23      =0),0,(($Q23      /$E23      )*100))</f>
        <v>47.883415845919416</v>
      </c>
      <c r="V23" s="43">
        <v>28114000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78371000</v>
      </c>
      <c r="C25" s="42"/>
      <c r="D25" s="42"/>
      <c r="E25" s="42">
        <f>$B25      +$C25      +$D25</f>
        <v>78371000</v>
      </c>
      <c r="F25" s="43">
        <v>78371000</v>
      </c>
      <c r="G25" s="44">
        <v>78371000</v>
      </c>
      <c r="H25" s="43">
        <v>12354000</v>
      </c>
      <c r="I25" s="44">
        <v>12401550</v>
      </c>
      <c r="J25" s="43">
        <v>22593000</v>
      </c>
      <c r="K25" s="44">
        <v>27548750</v>
      </c>
      <c r="L25" s="43">
        <v>10535000</v>
      </c>
      <c r="M25" s="44">
        <v>345814</v>
      </c>
      <c r="N25" s="43"/>
      <c r="O25" s="44"/>
      <c r="P25" s="43">
        <f>$H25      +$J25      +$L25      +$N25</f>
        <v>45482000</v>
      </c>
      <c r="Q25" s="44">
        <f>$I25      +$K25      +$M25      +$O25</f>
        <v>40296114</v>
      </c>
      <c r="R25" s="24">
        <f>IF(($J25      =0),0,((($L25      -$J25      )/$J25      )*100))</f>
        <v>-53.370512990749354</v>
      </c>
      <c r="S25" s="25">
        <f>IF(($K25      =0),0,((($M25      -$K25      )/$K25      )*100))</f>
        <v>-98.744719814873633</v>
      </c>
      <c r="T25" s="24">
        <f>IF(($E25      =0),0,(($P25      /$E25      )*100))</f>
        <v>58.034221842263079</v>
      </c>
      <c r="U25" s="26">
        <f>IF(($E25      =0),0,(($Q25      /$E25      )*100))</f>
        <v>51.417123680953416</v>
      </c>
      <c r="V25" s="43">
        <v>535000</v>
      </c>
      <c r="W25" s="44">
        <v>535000</v>
      </c>
    </row>
    <row r="26" spans="1:23" ht="13" x14ac:dyDescent="0.3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IF(($J26      =0),0,((($L26      -$J26      )/$J26      )*100))</f>
        <v>0</v>
      </c>
      <c r="S26" s="25">
        <f>IF(($K26      =0),0,((($M26      -$K26      )/$K26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131429000</v>
      </c>
      <c r="C28" s="39">
        <f>SUM(C29:C42)</f>
        <v>0</v>
      </c>
      <c r="D28" s="39">
        <f>SUM(D29:D42)</f>
        <v>0</v>
      </c>
      <c r="E28" s="39">
        <f>SUM(E29:E42)</f>
        <v>131429000</v>
      </c>
      <c r="F28" s="40">
        <f>SUM(F29:F42)</f>
        <v>128179000</v>
      </c>
      <c r="G28" s="41">
        <f>SUM(G29:G42)</f>
        <v>128179000</v>
      </c>
      <c r="H28" s="40">
        <f>SUM(H29:H42)</f>
        <v>24546000</v>
      </c>
      <c r="I28" s="41">
        <f>SUM(I29:I42)</f>
        <v>-1552476</v>
      </c>
      <c r="J28" s="40">
        <f>SUM(J29:J42)</f>
        <v>26554000</v>
      </c>
      <c r="K28" s="41">
        <f>SUM(K29:K42)</f>
        <v>31949844</v>
      </c>
      <c r="L28" s="40">
        <f>SUM(L29:L42)</f>
        <v>15623000</v>
      </c>
      <c r="M28" s="41">
        <f>SUM(M29:M42)</f>
        <v>40170111</v>
      </c>
      <c r="N28" s="40">
        <f>SUM(N29:N42)</f>
        <v>0</v>
      </c>
      <c r="O28" s="41">
        <f>SUM(O29:O42)</f>
        <v>0</v>
      </c>
      <c r="P28" s="40">
        <f>SUM(P29:P42)</f>
        <v>66723000</v>
      </c>
      <c r="Q28" s="41">
        <f>SUM(Q29:Q42)</f>
        <v>70567479</v>
      </c>
      <c r="R28" s="20">
        <f>IF(($J28      =0),0,((($L28      -$J28      )/$J28      )*100))</f>
        <v>-41.165172855313706</v>
      </c>
      <c r="S28" s="21">
        <f>IF(($K28      =0),0,((($M28      -$K28      )/$K28      )*100))</f>
        <v>25.728660834775908</v>
      </c>
      <c r="T28" s="20">
        <f>IF(($E28      =0),0,(($P28      /$E28      )*100))</f>
        <v>50.767334454344173</v>
      </c>
      <c r="U28" s="22">
        <f>IF(($E28      =0),0,(($Q28      /$E28      )*100))</f>
        <v>53.692471981069623</v>
      </c>
      <c r="V28" s="40">
        <f>SUM(V29:V42)</f>
        <v>22947000</v>
      </c>
      <c r="W28" s="41">
        <f>SUM(W29:W42)</f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78200000</v>
      </c>
      <c r="C31" s="42"/>
      <c r="D31" s="42"/>
      <c r="E31" s="42">
        <f>$B31      +$C31      +$D31</f>
        <v>78200000</v>
      </c>
      <c r="F31" s="43">
        <v>78200000</v>
      </c>
      <c r="G31" s="44">
        <v>78200000</v>
      </c>
      <c r="H31" s="43">
        <v>16980000</v>
      </c>
      <c r="I31" s="44">
        <v>-5910831</v>
      </c>
      <c r="J31" s="43">
        <v>14719000</v>
      </c>
      <c r="K31" s="44">
        <v>17352825</v>
      </c>
      <c r="L31" s="43">
        <v>6379000</v>
      </c>
      <c r="M31" s="44">
        <v>32881388</v>
      </c>
      <c r="N31" s="43"/>
      <c r="O31" s="44"/>
      <c r="P31" s="43">
        <f>$H31      +$J31      +$L31      +$N31</f>
        <v>38078000</v>
      </c>
      <c r="Q31" s="44">
        <f>$I31      +$K31      +$M31      +$O31</f>
        <v>44323382</v>
      </c>
      <c r="R31" s="24">
        <f>IF(($J31      =0),0,((($L31      -$J31      )/$J31      )*100))</f>
        <v>-56.6614579794823</v>
      </c>
      <c r="S31" s="25">
        <f>IF(($K31      =0),0,((($M31      -$K31      )/$K31      )*100))</f>
        <v>89.487233346731728</v>
      </c>
      <c r="T31" s="24">
        <f>IF(($E31      =0),0,(($P31      /$E31      )*100))</f>
        <v>48.693094629156008</v>
      </c>
      <c r="U31" s="26">
        <f>IF(($E31      =0),0,(($Q31      /$E31      )*100))</f>
        <v>56.679516624040915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26129000</v>
      </c>
      <c r="C33" s="42"/>
      <c r="D33" s="42"/>
      <c r="E33" s="42">
        <f>$B33      +$C33      +$D33</f>
        <v>26129000</v>
      </c>
      <c r="F33" s="43">
        <v>26129000</v>
      </c>
      <c r="G33" s="44">
        <v>26129000</v>
      </c>
      <c r="H33" s="43">
        <v>5184000</v>
      </c>
      <c r="I33" s="44">
        <v>2050529</v>
      </c>
      <c r="J33" s="43">
        <v>5689000</v>
      </c>
      <c r="K33" s="44">
        <v>8602555</v>
      </c>
      <c r="L33" s="43">
        <v>3955000</v>
      </c>
      <c r="M33" s="44">
        <v>4342363</v>
      </c>
      <c r="N33" s="43"/>
      <c r="O33" s="44"/>
      <c r="P33" s="43">
        <f>$H33      +$J33      +$L33      +$N33</f>
        <v>14828000</v>
      </c>
      <c r="Q33" s="44">
        <f>$I33      +$K33      +$M33      +$O33</f>
        <v>14995447</v>
      </c>
      <c r="R33" s="24">
        <f>IF(($J33      =0),0,((($L33      -$J33      )/$J33      )*100))</f>
        <v>-30.479873439971879</v>
      </c>
      <c r="S33" s="25">
        <f>IF(($K33      =0),0,((($M33      -$K33      )/$K33      )*100))</f>
        <v>-49.522403518489568</v>
      </c>
      <c r="T33" s="24">
        <f>IF(($E33      =0),0,(($P33      /$E33      )*100))</f>
        <v>56.749205863217114</v>
      </c>
      <c r="U33" s="26">
        <f>IF(($E33      =0),0,(($Q33      /$E33      )*100))</f>
        <v>57.390053197596536</v>
      </c>
      <c r="V33" s="43"/>
      <c r="W33" s="44"/>
    </row>
    <row r="34" spans="1:23" ht="13" x14ac:dyDescent="0.3">
      <c r="A34" s="23" t="s">
        <v>60</v>
      </c>
      <c r="B34" s="42">
        <v>9100000</v>
      </c>
      <c r="C34" s="42"/>
      <c r="D34" s="42"/>
      <c r="E34" s="42">
        <f>$B34      +$C34      +$D34</f>
        <v>9100000</v>
      </c>
      <c r="F34" s="43">
        <v>9100000</v>
      </c>
      <c r="G34" s="44">
        <v>9100000</v>
      </c>
      <c r="H34" s="43">
        <v>2382000</v>
      </c>
      <c r="I34" s="44">
        <v>1607398</v>
      </c>
      <c r="J34" s="43">
        <v>1740000</v>
      </c>
      <c r="K34" s="44">
        <v>1924775</v>
      </c>
      <c r="L34" s="43">
        <v>1608000</v>
      </c>
      <c r="M34" s="44">
        <v>1469691</v>
      </c>
      <c r="N34" s="43"/>
      <c r="O34" s="44"/>
      <c r="P34" s="43">
        <f>$H34      +$J34      +$L34      +$N34</f>
        <v>5730000</v>
      </c>
      <c r="Q34" s="44">
        <f>$I34      +$K34      +$M34      +$O34</f>
        <v>5001864</v>
      </c>
      <c r="R34" s="24">
        <f>IF(($J34      =0),0,((($L34      -$J34      )/$J34      )*100))</f>
        <v>-7.5862068965517242</v>
      </c>
      <c r="S34" s="25">
        <f>IF(($K34      =0),0,((($M34      -$K34      )/$K34      )*100))</f>
        <v>-23.643490797625695</v>
      </c>
      <c r="T34" s="24">
        <f>IF(($E34      =0),0,(($P34      /$E34      )*100))</f>
        <v>62.967032967032964</v>
      </c>
      <c r="U34" s="26">
        <f>IF(($E34      =0),0,(($Q34      /$E34      )*100))</f>
        <v>54.965538461538465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18000000</v>
      </c>
      <c r="C36" s="42"/>
      <c r="D36" s="42"/>
      <c r="E36" s="42">
        <f>$B36      +$C36      +$D36</f>
        <v>18000000</v>
      </c>
      <c r="F36" s="43">
        <v>14750000</v>
      </c>
      <c r="G36" s="44">
        <v>14750000</v>
      </c>
      <c r="H36" s="43"/>
      <c r="I36" s="44">
        <v>700428</v>
      </c>
      <c r="J36" s="43">
        <v>4406000</v>
      </c>
      <c r="K36" s="44">
        <v>4069689</v>
      </c>
      <c r="L36" s="43">
        <v>3681000</v>
      </c>
      <c r="M36" s="44">
        <v>1476669</v>
      </c>
      <c r="N36" s="43"/>
      <c r="O36" s="44"/>
      <c r="P36" s="43">
        <f>$H36      +$J36      +$L36      +$N36</f>
        <v>8087000</v>
      </c>
      <c r="Q36" s="44">
        <f>$I36      +$K36      +$M36      +$O36</f>
        <v>6246786</v>
      </c>
      <c r="R36" s="24">
        <f>IF(($J36      =0),0,((($L36      -$J36      )/$J36      )*100))</f>
        <v>-16.454834316840671</v>
      </c>
      <c r="S36" s="25">
        <f>IF(($K36      =0),0,((($M36      -$K36      )/$K36      )*100))</f>
        <v>-63.715433783760879</v>
      </c>
      <c r="T36" s="24">
        <f>IF(($E36      =0),0,(($P36      /$E36      )*100))</f>
        <v>44.927777777777777</v>
      </c>
      <c r="U36" s="26">
        <f>IF(($E36      =0),0,(($Q36      /$E36      )*100))</f>
        <v>34.704366666666665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22947000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354663000</v>
      </c>
      <c r="C43" s="45">
        <f>+C44+C56</f>
        <v>0</v>
      </c>
      <c r="D43" s="45">
        <f>+D44+D56</f>
        <v>0</v>
      </c>
      <c r="E43" s="45">
        <f>+E44+E56</f>
        <v>354663000</v>
      </c>
      <c r="F43" s="46">
        <f>+F44+F56</f>
        <v>339281000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354663000</v>
      </c>
      <c r="C44" s="39">
        <f>SUM(C45:C55)</f>
        <v>0</v>
      </c>
      <c r="D44" s="39">
        <f>SUM(D45:D55)</f>
        <v>0</v>
      </c>
      <c r="E44" s="39">
        <f>SUM(E45:E55)</f>
        <v>354663000</v>
      </c>
      <c r="F44" s="40">
        <f>SUM(F45:F55)</f>
        <v>339281000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37140000</v>
      </c>
      <c r="C45" s="42"/>
      <c r="D45" s="42"/>
      <c r="E45" s="42">
        <f>$B45      +$C45      +$D45</f>
        <v>37140000</v>
      </c>
      <c r="F45" s="43">
        <v>37140000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169420000</v>
      </c>
      <c r="C46" s="42"/>
      <c r="D46" s="42"/>
      <c r="E46" s="42">
        <f>$B46      +$C46      +$D46</f>
        <v>169420000</v>
      </c>
      <c r="F46" s="43">
        <v>154038000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4000000</v>
      </c>
      <c r="C47" s="42"/>
      <c r="D47" s="42"/>
      <c r="E47" s="42">
        <f>$B47      +$C47      +$D47</f>
        <v>4000000</v>
      </c>
      <c r="F47" s="43">
        <v>4000000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30000000</v>
      </c>
      <c r="C53" s="42"/>
      <c r="D53" s="42"/>
      <c r="E53" s="42">
        <f>$B53      +$C53      +$D53</f>
        <v>30000000</v>
      </c>
      <c r="F53" s="43">
        <v>30000000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>
        <v>22103000</v>
      </c>
      <c r="C54" s="42"/>
      <c r="D54" s="42"/>
      <c r="E54" s="42">
        <f>$B54      +$C54      +$D54</f>
        <v>22103000</v>
      </c>
      <c r="F54" s="43">
        <v>22103000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>
        <v>92000000</v>
      </c>
      <c r="C55" s="42"/>
      <c r="D55" s="42"/>
      <c r="E55" s="42">
        <f>$B55      +$C55      +$D55</f>
        <v>92000000</v>
      </c>
      <c r="F55" s="43">
        <v>92000000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0</v>
      </c>
      <c r="C56" s="39">
        <f>SUM(C57:C60)</f>
        <v>0</v>
      </c>
      <c r="D56" s="39">
        <f>SUM(D57:D60)</f>
        <v>0</v>
      </c>
      <c r="E56" s="39">
        <f>SUM(E57:E60)</f>
        <v>0</v>
      </c>
      <c r="F56" s="40">
        <f>SUM(F57:F60)</f>
        <v>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>$B59      +$C59      +$D59</f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2175574000</v>
      </c>
      <c r="C61" s="39">
        <f>+C8+C43</f>
        <v>0</v>
      </c>
      <c r="D61" s="39">
        <f>+D8+D43</f>
        <v>0</v>
      </c>
      <c r="E61" s="39">
        <f>+E8+E43</f>
        <v>2175574000</v>
      </c>
      <c r="F61" s="40">
        <f>+F8+F43</f>
        <v>2156942000</v>
      </c>
      <c r="G61" s="41">
        <f>+G8+G43</f>
        <v>1731874000</v>
      </c>
      <c r="H61" s="40">
        <f>+H8+H43</f>
        <v>332857000</v>
      </c>
      <c r="I61" s="41">
        <f>+I8+I43</f>
        <v>-47660112</v>
      </c>
      <c r="J61" s="40">
        <f>+J8+J43</f>
        <v>575796000</v>
      </c>
      <c r="K61" s="41">
        <f>+K8+K43</f>
        <v>520207241</v>
      </c>
      <c r="L61" s="40">
        <f>+L8+L43</f>
        <v>223089000</v>
      </c>
      <c r="M61" s="41">
        <f>+M8+M43</f>
        <v>452988245</v>
      </c>
      <c r="N61" s="40">
        <f>+N8+N43</f>
        <v>0</v>
      </c>
      <c r="O61" s="41">
        <f>+O8+O43</f>
        <v>0</v>
      </c>
      <c r="P61" s="40">
        <f>+P8+P43</f>
        <v>1131742000</v>
      </c>
      <c r="Q61" s="41">
        <f>+Q8+Q43</f>
        <v>925535374</v>
      </c>
      <c r="R61" s="20">
        <f>IF(($J61      =0),0,((($L61      -$J61      )/$J61      )*100))</f>
        <v>-61.255548840214246</v>
      </c>
      <c r="S61" s="21">
        <f>IF(($K61      =0),0,((($M61      -$K61      )/$K61      )*100))</f>
        <v>-12.921580228445917</v>
      </c>
      <c r="T61" s="20">
        <f>IF(($E61      =0),0,(($P61      /$E61      )*100))</f>
        <v>52.020386344017723</v>
      </c>
      <c r="U61" s="22">
        <f>IF(($E61      =0),0,(($Q61      /$E61      )*100))</f>
        <v>42.542123320098511</v>
      </c>
      <c r="V61" s="40">
        <f>+V8+V43</f>
        <v>85414000</v>
      </c>
      <c r="W61" s="41">
        <f>+W8+W43</f>
        <v>535000</v>
      </c>
    </row>
    <row r="62" spans="1:23" ht="13" x14ac:dyDescent="0.3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IF(($J62      =0),0,((($L62      -$J62      )/$J62      )*100))</f>
        <v>0</v>
      </c>
      <c r="S62" s="21">
        <f>IF(($K62      =0),0,((($M62      -$K62      )/$K62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IF(($J63      =0),0,((($L63      -$J63      )/$J63      )*100))</f>
        <v>0</v>
      </c>
      <c r="S63" s="25">
        <f>IF(($K63      =0),0,((($M63      -$K63      )/$K63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2175574000</v>
      </c>
      <c r="C65" s="48">
        <f>+C61+C62</f>
        <v>0</v>
      </c>
      <c r="D65" s="48">
        <f>+D61+D62</f>
        <v>0</v>
      </c>
      <c r="E65" s="48">
        <f>+E61+E62</f>
        <v>2175574000</v>
      </c>
      <c r="F65" s="49">
        <f>+F61+F62</f>
        <v>2156942000</v>
      </c>
      <c r="G65" s="50">
        <f>+G61+G62</f>
        <v>1731874000</v>
      </c>
      <c r="H65" s="49">
        <f>+H61+H62</f>
        <v>332857000</v>
      </c>
      <c r="I65" s="50">
        <f>+I61+I62</f>
        <v>-47660112</v>
      </c>
      <c r="J65" s="49">
        <f>+J61+J62</f>
        <v>575796000</v>
      </c>
      <c r="K65" s="50">
        <f>+K61+K62</f>
        <v>520207241</v>
      </c>
      <c r="L65" s="49">
        <f>+L61+L62</f>
        <v>223089000</v>
      </c>
      <c r="M65" s="51">
        <f>+M61+M62</f>
        <v>452988245</v>
      </c>
      <c r="N65" s="49">
        <f>+N61+N62</f>
        <v>0</v>
      </c>
      <c r="O65" s="50">
        <f>+O61+O62</f>
        <v>0</v>
      </c>
      <c r="P65" s="49">
        <f>+P61+P62</f>
        <v>1131742000</v>
      </c>
      <c r="Q65" s="50">
        <f>+Q61+Q62</f>
        <v>925535374</v>
      </c>
      <c r="R65" s="34">
        <f>IF(($J65      =0),0,((($L65      -$J65      )/$J65      )*100))</f>
        <v>-61.255548840214246</v>
      </c>
      <c r="S65" s="35">
        <f>IF(($K65      =0),0,((($M65      -$K65      )/$K65      )*100))</f>
        <v>-12.921580228445917</v>
      </c>
      <c r="T65" s="34">
        <f>IF(($E65      =0),0,(($P65      /$E65      )*100))</f>
        <v>52.020386344017723</v>
      </c>
      <c r="U65" s="35">
        <f>IF(($E65      =0),0,(($Q65      /$E65      )*100))</f>
        <v>42.542123320098511</v>
      </c>
      <c r="V65" s="49">
        <f>+V61+V62</f>
        <v>85414000</v>
      </c>
      <c r="W65" s="50">
        <f>+W61+W62</f>
        <v>535000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6553A6-A95A-42DD-92D3-FB5B084CB02A}"/>
</file>

<file path=customXml/itemProps2.xml><?xml version="1.0" encoding="utf-8"?>
<ds:datastoreItem xmlns:ds="http://schemas.openxmlformats.org/officeDocument/2006/customXml" ds:itemID="{30218D74-A843-4B99-A912-25B0F345BB16}"/>
</file>

<file path=customXml/itemProps3.xml><?xml version="1.0" encoding="utf-8"?>
<ds:datastoreItem xmlns:ds="http://schemas.openxmlformats.org/officeDocument/2006/customXml" ds:itemID="{17D31995-0407-460E-BB64-91465DA15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GP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GP!Print_Area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2026-05-11T10:17:15Z</dcterms:created>
  <dcterms:modified xsi:type="dcterms:W3CDTF">2026-05-11T10:41:25Z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